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Ex1.xml" ContentType="application/vnd.ms-office.chartex+xml"/>
  <Override PartName="/xl/charts/style6.xml" ContentType="application/vnd.ms-office.chartstyle+xml"/>
  <Override PartName="/xl/charts/colors6.xml" ContentType="application/vnd.ms-office.chartcolorstyle+xml"/>
  <Override PartName="/xl/charts/chartEx2.xml" ContentType="application/vnd.ms-office.chartex+xml"/>
  <Override PartName="/xl/charts/style7.xml" ContentType="application/vnd.ms-office.chartstyle+xml"/>
  <Override PartName="/xl/charts/colors7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+xml"/>
  <Override PartName="/xl/charts/chartEx3.xml" ContentType="application/vnd.ms-office.chartex+xml"/>
  <Override PartName="/xl/charts/style10.xml" ContentType="application/vnd.ms-office.chartstyle+xml"/>
  <Override PartName="/xl/charts/colors10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https://creagov-my.sharepoint.com/personal/fabio_iacobini_crea_gov_it/Documents/Annuario dell'Agricoltura Italiana 2023/Capitoli pronti/"/>
    </mc:Choice>
  </mc:AlternateContent>
  <xr:revisionPtr revIDLastSave="44" documentId="8_{280D1593-940A-4F44-A164-966FE3F4A57D}" xr6:coauthVersionLast="47" xr6:coauthVersionMax="47" xr10:uidLastSave="{F9ABF4EC-16CE-4300-AEBE-9A29681EE7D5}"/>
  <bookViews>
    <workbookView xWindow="-110" yWindow="-110" windowWidth="19420" windowHeight="10560" xr2:uid="{3B151FB8-36CE-4ADD-8774-3028C7DDA43B}"/>
  </bookViews>
  <sheets>
    <sheet name="t1" sheetId="12" r:id="rId1"/>
    <sheet name="f1" sheetId="29" r:id="rId2"/>
    <sheet name="f2" sheetId="30" r:id="rId3"/>
    <sheet name="f3" sheetId="3" r:id="rId4"/>
    <sheet name="f4" sheetId="6" r:id="rId5"/>
    <sheet name="f5" sheetId="32" r:id="rId6"/>
    <sheet name="f6" sheetId="31" r:id="rId7"/>
    <sheet name="t2" sheetId="13" r:id="rId8"/>
    <sheet name="t3" sheetId="14" r:id="rId9"/>
    <sheet name="t4" sheetId="15" r:id="rId10"/>
    <sheet name="t5" sheetId="16" r:id="rId11"/>
    <sheet name="t6" sheetId="17" r:id="rId12"/>
    <sheet name="t7" sheetId="19" r:id="rId13"/>
    <sheet name="t8" sheetId="20" r:id="rId14"/>
    <sheet name="f7" sheetId="23" r:id="rId15"/>
    <sheet name="f8" sheetId="22" r:id="rId16"/>
    <sheet name="f9" sheetId="24" r:id="rId17"/>
    <sheet name="f10" sheetId="25" r:id="rId18"/>
    <sheet name="f11" sheetId="26" r:id="rId19"/>
    <sheet name="f12" sheetId="27" r:id="rId20"/>
    <sheet name="f13" sheetId="18" r:id="rId21"/>
    <sheet name="f14" sheetId="33" r:id="rId22"/>
    <sheet name="f15" sheetId="28" r:id="rId23"/>
  </sheets>
  <externalReferences>
    <externalReference r:id="rId24"/>
    <externalReference r:id="rId25"/>
    <externalReference r:id="rId26"/>
    <externalReference r:id="rId27"/>
  </externalReferences>
  <definedNames>
    <definedName name="__05_Agropirateria">'[1]05_Agropirateria'!$A$1:$H$95</definedName>
    <definedName name="_05_Agropirateria">'[1]05_Agropirateria'!$A$1:$H$95</definedName>
    <definedName name="_1_05_Agropirateria">'[1]05_Agropirateria'!$A$1:$H$95</definedName>
    <definedName name="_Key1" localSheetId="12" hidden="1">#REF!</definedName>
    <definedName name="_Key1" hidden="1">#REF!</definedName>
    <definedName name="_Order1" hidden="1">255</definedName>
    <definedName name="_Regression_Int" hidden="1">1</definedName>
    <definedName name="_Sort" localSheetId="12" hidden="1">#REF!</definedName>
    <definedName name="_Sort" hidden="1">#REF!</definedName>
    <definedName name="_xlchart.v5.0" hidden="1">'f4'!#REF!</definedName>
    <definedName name="_xlchart.v5.1" hidden="1">'f4'!$B$36</definedName>
    <definedName name="_xlchart.v5.10" hidden="1">'f7'!$B$3:$B$23</definedName>
    <definedName name="_xlchart.v5.2" hidden="1">'f4'!$B$37:$B$56</definedName>
    <definedName name="_xlchart.v5.3" hidden="1">'f4'!$C$27:$C$46</definedName>
    <definedName name="_xlchart.v5.4" hidden="1">'f4'!#REF!</definedName>
    <definedName name="_xlchart.v5.5" hidden="1">'f4'!$B$4</definedName>
    <definedName name="_xlchart.v5.6" hidden="1">'f4'!$B$5:$B$24</definedName>
    <definedName name="_xlchart.v5.7" hidden="1">'f4'!$C$5:$C$24</definedName>
    <definedName name="_xlchart.v5.8" hidden="1">'f7'!#REF!</definedName>
    <definedName name="_xlchart.v5.9" hidden="1">'f7'!$A$3:$A$23</definedName>
    <definedName name="a" localSheetId="3">#REF!</definedName>
    <definedName name="a" localSheetId="4">#REF!</definedName>
    <definedName name="a" localSheetId="5">#REF!</definedName>
    <definedName name="a" localSheetId="6">#REF!</definedName>
    <definedName name="a" localSheetId="14">#REF!</definedName>
    <definedName name="a" localSheetId="7">#REF!</definedName>
    <definedName name="a">#REF!</definedName>
    <definedName name="Anno" localSheetId="12">'[2]1.01.1'!$C$3</definedName>
    <definedName name="Anno">'[2]1.01.1'!$C$3</definedName>
    <definedName name="_xlnm.Print_Area" localSheetId="20">'f13'!$E$1:$S$23</definedName>
    <definedName name="_xlnm.Print_Area" localSheetId="21">'f14'!$D$1:$R$28</definedName>
    <definedName name="_xlnm.Print_Area" localSheetId="22">'f15'!$C$2:$K$20</definedName>
    <definedName name="_xlnm.Print_Area" localSheetId="8">'t3'!#REF!,'t3'!#REF!</definedName>
    <definedName name="_xlnm.Print_Area" localSheetId="10">'t5'!#REF!</definedName>
    <definedName name="_xlnm.Print_Area" localSheetId="12">'t7'!$A$1:$H$29</definedName>
    <definedName name="_xlnm.Print_Area" localSheetId="13">'t8'!$A$1:$G$16</definedName>
    <definedName name="Area_stampa_MI" localSheetId="12">#REF!</definedName>
    <definedName name="Area_stampa_MI" localSheetId="13">#REF!</definedName>
    <definedName name="Area_stampa_MI">#REF!</definedName>
    <definedName name="_xlnm.Auto_Open">[3]Macro1!$B$1</definedName>
    <definedName name="ciao" localSheetId="3">#REF!</definedName>
    <definedName name="ciao" localSheetId="4">#REF!</definedName>
    <definedName name="ciao" localSheetId="5">#REF!</definedName>
    <definedName name="ciao" localSheetId="6">#REF!</definedName>
    <definedName name="ciao" localSheetId="14">#REF!</definedName>
    <definedName name="ciao" localSheetId="7">#REF!</definedName>
    <definedName name="ciao">#REF!</definedName>
    <definedName name="fatturato_export" localSheetId="3">#REF!</definedName>
    <definedName name="fatturato_export" localSheetId="4">#REF!</definedName>
    <definedName name="fatturato_export" localSheetId="5">#REF!</definedName>
    <definedName name="fatturato_export" localSheetId="6">#REF!</definedName>
    <definedName name="fatturato_export" localSheetId="14">#REF!</definedName>
    <definedName name="fatturato_export" localSheetId="7">#REF!</definedName>
    <definedName name="fatturato_export">#REF!</definedName>
    <definedName name="Foglio2" localSheetId="3">#REF!</definedName>
    <definedName name="Foglio2" localSheetId="4">#REF!</definedName>
    <definedName name="Foglio2" localSheetId="5">#REF!</definedName>
    <definedName name="Foglio2" localSheetId="6">#REF!</definedName>
    <definedName name="Foglio2" localSheetId="14">#REF!</definedName>
    <definedName name="Foglio2" localSheetId="7">#REF!</definedName>
    <definedName name="Foglio2">#REF!</definedName>
    <definedName name="Macro1">[3]Macro1!$A$1</definedName>
    <definedName name="Macro2">[3]Macro1!$A$8</definedName>
    <definedName name="Macro3">[3]Macro1!$A$15</definedName>
    <definedName name="Macro4">[3]Macro1!$A$22</definedName>
    <definedName name="Macro5">[3]Macro1!$A$29</definedName>
    <definedName name="NomeTabella">"Dummy"</definedName>
    <definedName name="olio_sezc_totale_dop">[4]olio_SCAFFALE!#REF!</definedName>
    <definedName name="olio_totale_pz_medio" localSheetId="3">#REF!</definedName>
    <definedName name="olio_totale_pz_medio" localSheetId="4">#REF!</definedName>
    <definedName name="olio_totale_pz_medio" localSheetId="5">#REF!</definedName>
    <definedName name="olio_totale_pz_medio" localSheetId="6">#REF!</definedName>
    <definedName name="olio_totale_pz_medio" localSheetId="14">#REF!</definedName>
    <definedName name="olio_totale_pz_medio" localSheetId="7">#REF!</definedName>
    <definedName name="olio_totale_pz_medio">#REF!</definedName>
    <definedName name="Print_Area_MI" localSheetId="12">#REF!</definedName>
    <definedName name="Print_Area_MI" localSheetId="13">#REF!</definedName>
    <definedName name="Print_Area_MI">#REF!</definedName>
    <definedName name="Query2" localSheetId="12">#REF!</definedName>
    <definedName name="Query2" localSheetId="13">#REF!</definedName>
    <definedName name="Query2">#REF!</definedName>
    <definedName name="Recover">[3]Macro1!$A$59</definedName>
    <definedName name="RegioniTOT" localSheetId="3">#REF!</definedName>
    <definedName name="RegioniTOT" localSheetId="4">#REF!</definedName>
    <definedName name="RegioniTOT" localSheetId="5">#REF!</definedName>
    <definedName name="RegioniTOT" localSheetId="6">#REF!</definedName>
    <definedName name="RegioniTOT" localSheetId="14">#REF!</definedName>
    <definedName name="RegioniTOT" localSheetId="7">#REF!</definedName>
    <definedName name="RegioniTOT">#REF!</definedName>
    <definedName name="si" localSheetId="3">#REF!</definedName>
    <definedName name="si" localSheetId="4">#REF!</definedName>
    <definedName name="si" localSheetId="5">#REF!</definedName>
    <definedName name="si" localSheetId="6">#REF!</definedName>
    <definedName name="si" localSheetId="14">#REF!</definedName>
    <definedName name="si" localSheetId="7">#REF!</definedName>
    <definedName name="si">#REF!</definedName>
    <definedName name="Totale_Generale">#REF!</definedName>
    <definedName name="Vista1_C_FINE" hidden="1">10</definedName>
    <definedName name="Vista1_C_INIZIO" hidden="1">1</definedName>
    <definedName name="Vista1_DATASOURCE" hidden="1">"icrf prod"</definedName>
    <definedName name="Vista1_DOMINIO_GENERALE" hidden="1">"MiRAAF"</definedName>
    <definedName name="Vista1_DOMINIO_PARTICOLARE" hidden="1">"ICRF (Access)"</definedName>
    <definedName name="Vista1_NUMERO_COLONNE" hidden="1">10</definedName>
    <definedName name="Vista1_NUMERO_RIGHE" hidden="1">647</definedName>
    <definedName name="Vista1_NumOBJECT_INFO" hidden="1">7</definedName>
    <definedName name="Vista1_NumSQL" hidden="1">2</definedName>
    <definedName name="Vista1_OBJECT_INFO1" hidden="1">"CDG0A000236300E436F64696365207566666963696F07434F445F5546460131010001000000000000000300030051040000040000000100070006000000FFFFFFFF033231340F4E756D65726F2063616D70696F6E65084E554D5F43414D50013001000000000000000000030003005604000004000000010"</definedName>
    <definedName name="Vista1_OBJECT_INFO2" hidden="1">"0070006000000FFFFFFFF03313630095469706F20656E74650B562D564552422D454E54450131010000000000000000000300030034030000040000000100070006000000FFFFFFFF0331353914416E6E6F20646920636F6D70696C617A696F6E650B562D564552422D414E4E4F013001000000010000000"</definedName>
    <definedName name="Vista1_OBJECT_INFO3" hidden="1">"000030003006D0600000400000001000700060000000000000000000000000002393700FFFFFFFF033136311550726F677265737369766F206E656C6C27616E6E6F0C562D564552422D50524F4752013001000000000000000000030003006D060000040000000100070006000000FFFFFFFF033136320C5"</definedName>
    <definedName name="Vista1_OBJECT_INFO4" hidden="1">"469706F2076657262616C650B562D564552422D5449504F0131010000000000000000000300030006040000040000000100070006000000FFFFFFFF0332313521436F646963652070726F646F74746F2028436C61737365207072696D61726961290A434F445F50524F445F3101300100000001000000000"</definedName>
    <definedName name="Vista1_OBJECT_INFO5" hidden="1">"000000000B301000002000000010000000000000000000000000002373000FFFFFFFF033231362A436F646963652070726F646F74746F2028436C61737365207072696D6172696120636F6D706C657461290A434F445F50524F445F320130010001000000000000000000000049020000020000000100000"</definedName>
    <definedName name="Vista1_OBJECT_INFO6" hidden="1">"0FFFFFFFF0332313723436F646963652070726F646F74746F2028436C61737365207365636F6E6461726961290A434F445F50524F445F3301300100010000000000000000000000670200000200000001000000FFFFFFFF033231382C436F646963652070726F646F74746F2028436C61737365207365636"</definedName>
    <definedName name="Vista1_OBJECT_INFO7" hidden="1">"F6E646172696120636F6D706C657461290A434F445F50524F445F3401300100010000000000000000000000FE0100000200000001000000FFFFFFFF00000000064D69524141460D4943524620284163636573732900000100CDG"</definedName>
    <definedName name="Vista1_R_FINE" hidden="1">648</definedName>
    <definedName name="Vista1_R_INIZIO" hidden="1">1</definedName>
    <definedName name="Vista1_SQL1" hidden="1">"SELECT V2_CAMP.V2_C_COD_UFF, V2_CAMP.V2_C_NUM_CAMP, V2_CAMP.V2_C_VERB_ENTE, V2_CAMP.V2_C_VERB_ANNO, V2_CAMP.V2_C_VERB_PROG, V2_CAMP.V2_C_VERB_TIPO, V2_CAMP.V2_C_PROD_CP, V2_CAMP.V2_C_PROD_CPC, V2_CAMP.V2_C_PROD_CS, V2_CAMP.V2_C_PROD_CSP FRO"</definedName>
    <definedName name="Vista1_SQL2" hidden="1">"M V2_CAMP WHERE V2_CAMP.V2_C_VERB_ANNO = 97 AND V2_CAMP.V2_C_PROD_CP = 70  ORDER BY 1 ASC, 8 ASC, 9 ASC, 10 ASC"</definedName>
    <definedName name="xprodprov_01" localSheetId="3">#REF!</definedName>
    <definedName name="xprodprov_01" localSheetId="4">#REF!</definedName>
    <definedName name="xprodprov_01" localSheetId="5">#REF!</definedName>
    <definedName name="xprodprov_01" localSheetId="6">#REF!</definedName>
    <definedName name="xprodprov_01" localSheetId="14">#REF!</definedName>
    <definedName name="xprodprov_01" localSheetId="7">#REF!</definedName>
    <definedName name="xprodprov_01">#REF!</definedName>
    <definedName name="xprodprov_02" localSheetId="3">#REF!</definedName>
    <definedName name="xprodprov_02" localSheetId="4">#REF!</definedName>
    <definedName name="xprodprov_02" localSheetId="5">#REF!</definedName>
    <definedName name="xprodprov_02" localSheetId="6">#REF!</definedName>
    <definedName name="xprodprov_02" localSheetId="14">#REF!</definedName>
    <definedName name="xprodprov_02" localSheetId="7">#REF!</definedName>
    <definedName name="xprodprov_02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6" i="33" l="1"/>
  <c r="H14" i="29"/>
  <c r="B9" i="28"/>
  <c r="C17" i="25"/>
  <c r="D17" i="25" s="1"/>
  <c r="B17" i="25"/>
  <c r="D15" i="25"/>
  <c r="D14" i="25"/>
  <c r="D13" i="25"/>
  <c r="D12" i="25"/>
  <c r="D11" i="25"/>
  <c r="D10" i="25"/>
  <c r="D9" i="25"/>
  <c r="D8" i="25"/>
  <c r="D7" i="25"/>
  <c r="D6" i="25"/>
  <c r="D5" i="25"/>
  <c r="C24" i="24"/>
  <c r="D24" i="24" s="1"/>
  <c r="B24" i="24"/>
  <c r="D22" i="24"/>
  <c r="D21" i="24"/>
  <c r="D20" i="24"/>
  <c r="D19" i="24"/>
  <c r="D18" i="24"/>
  <c r="D17" i="24"/>
  <c r="D16" i="24"/>
  <c r="D15" i="24"/>
  <c r="D14" i="24"/>
  <c r="D13" i="24"/>
  <c r="D12" i="24"/>
  <c r="D11" i="24"/>
  <c r="D10" i="24"/>
  <c r="D9" i="24"/>
  <c r="D8" i="24"/>
  <c r="D7" i="24"/>
  <c r="D6" i="24"/>
  <c r="D5" i="24"/>
  <c r="D4" i="24"/>
  <c r="D3" i="24"/>
  <c r="D2" i="24"/>
  <c r="E9" i="20" l="1"/>
  <c r="C9" i="20"/>
  <c r="B9" i="20"/>
  <c r="E22" i="19"/>
  <c r="C22" i="19"/>
  <c r="B22" i="19"/>
  <c r="F42" i="17" l="1"/>
  <c r="F27" i="15"/>
  <c r="D14" i="12"/>
  <c r="C14" i="12"/>
  <c r="B14" i="12"/>
  <c r="C25" i="6"/>
  <c r="D7" i="6" s="1"/>
  <c r="D8" i="6" l="1"/>
  <c r="D6" i="6"/>
  <c r="D5" i="6"/>
  <c r="E5" i="6" s="1"/>
  <c r="D23" i="6"/>
  <c r="D22" i="6"/>
  <c r="D21" i="6"/>
  <c r="D14" i="6"/>
  <c r="D9" i="6"/>
  <c r="D17" i="6"/>
  <c r="D16" i="6"/>
  <c r="D15" i="6"/>
  <c r="D24" i="6"/>
  <c r="D13" i="6"/>
  <c r="D20" i="6"/>
  <c r="D12" i="6"/>
  <c r="D19" i="6"/>
  <c r="D11" i="6"/>
  <c r="D18" i="6"/>
  <c r="D10" i="6"/>
  <c r="E6" i="6" l="1"/>
  <c r="E7" i="6" s="1"/>
  <c r="E8" i="6" s="1"/>
  <c r="E9" i="6" s="1"/>
  <c r="E10" i="6" s="1"/>
  <c r="E11" i="6" s="1"/>
  <c r="E12" i="6" s="1"/>
  <c r="E13" i="6" s="1"/>
  <c r="E14" i="6" s="1"/>
  <c r="E15" i="6" s="1"/>
  <c r="E16" i="6" s="1"/>
  <c r="E17" i="6" s="1"/>
  <c r="E18" i="6" s="1"/>
  <c r="E19" i="6" s="1"/>
  <c r="E20" i="6" s="1"/>
  <c r="E21" i="6" s="1"/>
  <c r="E22" i="6" s="1"/>
  <c r="E23" i="6" s="1"/>
  <c r="E24" i="6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E08B5D4-D344-4BF5-B369-0B49517ABAAE}" odcFile="C:\Users\selmi\OneDrive - Istituto di Servizi per il Mercato Agricolo Alimentare\Desktop\Archivio file e documenti\Documenti\Origini dati utente\10.100.100.131 Qualido2 MercatiDestinazione.odc" keepAlive="1" name="10.100.100.131 Qualido2 MercatiDestinazione" type="5" refreshedVersion="8" background="1">
    <dbPr connection="Provider=MSOLAP.8;Integrated Security=SSPI;Persist Security Info=True;Initial Catalog=Qualido2;Data Source=10.100.100.131;MDX Compatibility=1;Safety Options=2;MDX Missing Member Mode=Error;Update Isolation Level=2" command="MercatiDestinazione" commandType="1"/>
    <olapPr sendLocale="1" rowDrillCount="1000"/>
  </connection>
</connections>
</file>

<file path=xl/sharedStrings.xml><?xml version="1.0" encoding="utf-8"?>
<sst xmlns="http://schemas.openxmlformats.org/spreadsheetml/2006/main" count="561" uniqueCount="301">
  <si>
    <t>Tab. 9.1 - I numeri delle IG cibo per principali categorie - 2023</t>
  </si>
  <si>
    <t>Valore della produzione (Milioni di euro)</t>
  </si>
  <si>
    <t>Produzione (t)</t>
  </si>
  <si>
    <t>Numero di operatori</t>
  </si>
  <si>
    <t>Formaggi</t>
  </si>
  <si>
    <t>Salumi</t>
  </si>
  <si>
    <t>Ortofrutt. e cereali</t>
  </si>
  <si>
    <t>Aceti balsamici</t>
  </si>
  <si>
    <t>Paste Alimentari</t>
  </si>
  <si>
    <t>Carni fresche</t>
  </si>
  <si>
    <t>Panetteria e Pasticc.</t>
  </si>
  <si>
    <t>Oli d'oliva</t>
  </si>
  <si>
    <t>Altri prodotti*</t>
  </si>
  <si>
    <t>Totale</t>
  </si>
  <si>
    <t>* Comprende le categorie: Cioccolato e prodotti derivati, Oli essenziali, Pesci, molluschi, crostacei freschi e prodotti derivati, Altri prodotti di origine animale,  Altri prodotti (spezie).</t>
  </si>
  <si>
    <t>Fonte: Indagine Ismea – Qualivita 2024.</t>
  </si>
  <si>
    <t>Fonte: Indagine Ismea – Qualivita 2024</t>
  </si>
  <si>
    <t>Valore</t>
  </si>
  <si>
    <t>Quantità</t>
  </si>
  <si>
    <t>Produzione (T)</t>
  </si>
  <si>
    <t>Var 23/22</t>
  </si>
  <si>
    <t>Operatori</t>
  </si>
  <si>
    <t>Paste alimentari</t>
  </si>
  <si>
    <t>Altri prodotti</t>
  </si>
  <si>
    <t>Fig. 9.1 - Distribuzione per categoria della produzione delle IG cibo, del valore e del numero di operatori - 2023</t>
  </si>
  <si>
    <t>Fig. 9.1 - Distribuzione per categoria della produzione delle IG cibo, del valore e del numero di operatori, 2023</t>
  </si>
  <si>
    <t>Fig. 9.2 - Andamento del valore della produzione delle principali categorie di prodotti IG cibo, variazione percentuale 2023/2022</t>
  </si>
  <si>
    <t>DOP</t>
  </si>
  <si>
    <t>IGP</t>
  </si>
  <si>
    <t>STG</t>
  </si>
  <si>
    <t>Ortofrutticoli e cereali</t>
  </si>
  <si>
    <t>Oli di oliva</t>
  </si>
  <si>
    <t>Prodotti a base di carne</t>
  </si>
  <si>
    <t>Panetteria e pasticceria</t>
  </si>
  <si>
    <t>Altre categorie</t>
  </si>
  <si>
    <t>Fig. 9.3 - Numero di registrazioni IG cibo per categoria</t>
  </si>
  <si>
    <t>Fonte:Indagine Ismea – Qualivita 2024.</t>
  </si>
  <si>
    <t>Valore della produzione cibo</t>
  </si>
  <si>
    <t>Numero di registrazioni  cibo</t>
  </si>
  <si>
    <t>REGIONI</t>
  </si>
  <si>
    <t>2023
(mln €)</t>
  </si>
  <si>
    <t>Quota %</t>
  </si>
  <si>
    <t>Quota cumulata</t>
  </si>
  <si>
    <t>Emilia-Romagna</t>
  </si>
  <si>
    <t>Lombardia</t>
  </si>
  <si>
    <t>Campania</t>
  </si>
  <si>
    <t>Sardegna</t>
  </si>
  <si>
    <t>Veneto</t>
  </si>
  <si>
    <t>Friuli Venezia Giulia</t>
  </si>
  <si>
    <t>Piemonte</t>
  </si>
  <si>
    <t>Trentino-Alto Adige</t>
  </si>
  <si>
    <t>Toscana</t>
  </si>
  <si>
    <t>Sicilia</t>
  </si>
  <si>
    <t>Lazio</t>
  </si>
  <si>
    <t>Puglia</t>
  </si>
  <si>
    <t>Valle d'Aosta</t>
  </si>
  <si>
    <t>Umbria</t>
  </si>
  <si>
    <t>Calabria</t>
  </si>
  <si>
    <t>Marche</t>
  </si>
  <si>
    <t>Liguria</t>
  </si>
  <si>
    <t>Abruzzo</t>
  </si>
  <si>
    <t>Basilicata</t>
  </si>
  <si>
    <t>Molise</t>
  </si>
  <si>
    <t>Friuli-Venezia Giulia</t>
  </si>
  <si>
    <t>Ortofrutticoli e cereali, freschi o trasformati</t>
  </si>
  <si>
    <t>Tab. 9.2 - Vendite DOP IGP Italia nella GDO</t>
  </si>
  <si>
    <t>(migliaia di euro)</t>
  </si>
  <si>
    <t>Categorie</t>
  </si>
  <si>
    <t>Peso % 2023</t>
  </si>
  <si>
    <t>Var. % 2023/22</t>
  </si>
  <si>
    <t>Cibo DOP IGP</t>
  </si>
  <si>
    <t>Formaggi DOP IGP (EAN e no EAN)</t>
  </si>
  <si>
    <t>Prodotti a base di carne DOP IGP (EAN e no EAN)</t>
  </si>
  <si>
    <t>Frutta fresca DOP IGP (EAN)*</t>
  </si>
  <si>
    <t>Ortaggi freschi DOP IGP (EAN)**</t>
  </si>
  <si>
    <t>Prodotti della panetteria e pasticceria IGP (EAN***)</t>
  </si>
  <si>
    <t>Aceto balsamico Modena IGP</t>
  </si>
  <si>
    <t>Oli di oliva extravergine DOP IGP (EAN)</t>
  </si>
  <si>
    <t>Totale prodotti DOP IGP (EAN e no EAN) nella GDO</t>
  </si>
  <si>
    <t>*Mela Alto Adige IGP, Limone di Sorrento IGP, Pera dell'Emilia-Romagna IGP, Arancia di Ribera DOP, Arancia Rossa di Sicilia IGP, Clementine di Calabria IGP, Ciliegia di Vignola IGP, Pesca e Nettarina di Romagna IGP</t>
  </si>
  <si>
    <t>**Patata di Bologna DOP, Pomodoro di Pachino IGP, Cipolla Bianca di Margherita IGP, Peperone di Senise IGP, Lenticchie di Altamura IGP.</t>
  </si>
  <si>
    <t>*** Piadina romagnola IGP</t>
  </si>
  <si>
    <t>NB: EAN: a peso fisso; no EAN: a peso variabile.</t>
  </si>
  <si>
    <t>Fonte: elaborazioni Ismea su dati NielsenIQ (dati estratti il 31/10/2024).</t>
  </si>
  <si>
    <t>Tab. 9.3 - Superficie biologica per regione - 2023</t>
  </si>
  <si>
    <r>
      <t>SAU biologica</t>
    </r>
    <r>
      <rPr>
        <vertAlign val="superscript"/>
        <sz val="10"/>
        <rFont val="Calibri"/>
        <family val="2"/>
      </rPr>
      <t>1</t>
    </r>
  </si>
  <si>
    <r>
      <t>Incidenza su totale SAU</t>
    </r>
    <r>
      <rPr>
        <vertAlign val="superscript"/>
        <sz val="10"/>
        <rFont val="Calibri"/>
        <family val="2"/>
      </rPr>
      <t>2</t>
    </r>
  </si>
  <si>
    <t>ha</t>
  </si>
  <si>
    <t>%</t>
  </si>
  <si>
    <t>var. % 2023/22</t>
  </si>
  <si>
    <t>media az.
(ha)</t>
  </si>
  <si>
    <t>(%)</t>
  </si>
  <si>
    <t>Italia</t>
  </si>
  <si>
    <t>Nord</t>
  </si>
  <si>
    <t>Centro</t>
  </si>
  <si>
    <t>Sud e isole</t>
  </si>
  <si>
    <r>
      <t>1</t>
    </r>
    <r>
      <rPr>
        <sz val="10"/>
        <rFont val="Calibri"/>
        <family val="2"/>
      </rPr>
      <t xml:space="preserve"> SAU biologica e in conversione.</t>
    </r>
  </si>
  <si>
    <r>
      <t xml:space="preserve">2 </t>
    </r>
    <r>
      <rPr>
        <sz val="10"/>
        <rFont val="Calibri"/>
        <family val="2"/>
      </rPr>
      <t>SAU totale da Censimento agricoltura 2020, ISTAT.</t>
    </r>
  </si>
  <si>
    <t>Fonte: elaborazioni su dati SINAB e ISTAT.</t>
  </si>
  <si>
    <t>tab. 9.4 - superfici biologiche per orientamento produttivo - 2023</t>
  </si>
  <si>
    <t>Orientamento produttivo</t>
  </si>
  <si>
    <t xml:space="preserve">SAU </t>
  </si>
  <si>
    <t>Variazione SAU 2023/22</t>
  </si>
  <si>
    <t>in conversione</t>
  </si>
  <si>
    <t>biologica</t>
  </si>
  <si>
    <t>totale</t>
  </si>
  <si>
    <t>di cui in conversione</t>
  </si>
  <si>
    <t>Incidenza bio+in conv. / totale</t>
  </si>
  <si>
    <t>Totale seminativi</t>
  </si>
  <si>
    <t>di cui:</t>
  </si>
  <si>
    <t>Cereali</t>
  </si>
  <si>
    <t>Colture proteiche, leguminose da granella</t>
  </si>
  <si>
    <t>Piante da radice</t>
  </si>
  <si>
    <t>Colture industriali</t>
  </si>
  <si>
    <t>Ortaggi freschi, fragole, funghi coltivati</t>
  </si>
  <si>
    <t>Foraggere</t>
  </si>
  <si>
    <t>Altri seminativi</t>
  </si>
  <si>
    <t>Prati permanenti e pascoli</t>
  </si>
  <si>
    <t>Totale permanenti</t>
  </si>
  <si>
    <t>Frutta</t>
  </si>
  <si>
    <t>Frutta in guscio</t>
  </si>
  <si>
    <t>Agrumi</t>
  </si>
  <si>
    <t>Olivo</t>
  </si>
  <si>
    <t>Vite</t>
  </si>
  <si>
    <t>Altre permanenti</t>
  </si>
  <si>
    <t>Terreni a riposo</t>
  </si>
  <si>
    <t>Fonte: elaborazioni su dati SINAB.</t>
  </si>
  <si>
    <t>Tab. 9.5 - consistenza della zootecnia biologica per specie allevata - 2023</t>
  </si>
  <si>
    <t>n. capi</t>
  </si>
  <si>
    <r>
      <t>% su zootecnia complessiva</t>
    </r>
    <r>
      <rPr>
        <vertAlign val="superscript"/>
        <sz val="10"/>
        <color theme="1"/>
        <rFont val="Calibri"/>
        <family val="2"/>
      </rPr>
      <t>1</t>
    </r>
  </si>
  <si>
    <r>
      <t>UBA</t>
    </r>
    <r>
      <rPr>
        <vertAlign val="superscript"/>
        <sz val="10"/>
        <color theme="1"/>
        <rFont val="Calibri"/>
        <family val="2"/>
      </rPr>
      <t>2</t>
    </r>
  </si>
  <si>
    <t>Bovini</t>
  </si>
  <si>
    <t>Ovini</t>
  </si>
  <si>
    <t>Suini</t>
  </si>
  <si>
    <t>Caprini</t>
  </si>
  <si>
    <t>Equini</t>
  </si>
  <si>
    <t>Pollame</t>
  </si>
  <si>
    <t>Api (in numero di arnie)</t>
  </si>
  <si>
    <t>-</t>
  </si>
  <si>
    <r>
      <rPr>
        <vertAlign val="superscript"/>
        <sz val="10"/>
        <color theme="1"/>
        <rFont val="Calibri"/>
        <family val="2"/>
      </rPr>
      <t>1</t>
    </r>
    <r>
      <rPr>
        <sz val="10"/>
        <color theme="1"/>
        <rFont val="Calibri"/>
        <family val="2"/>
      </rPr>
      <t xml:space="preserve"> Zootecnia complessiva (consistenza capi) da censimento agricoltura 2020 ISTAT.</t>
    </r>
  </si>
  <si>
    <r>
      <rPr>
        <vertAlign val="superscript"/>
        <sz val="10"/>
        <color theme="1"/>
        <rFont val="Calibri"/>
        <family val="2"/>
      </rPr>
      <t>2</t>
    </r>
    <r>
      <rPr>
        <sz val="10"/>
        <color theme="1"/>
        <rFont val="Calibri"/>
        <family val="2"/>
      </rPr>
      <t xml:space="preserve"> Le UBA sono stimate sulla base del numero di capi per specie, non essendo disponibili i dati di dettaglio </t>
    </r>
  </si>
  <si>
    <t xml:space="preserve">    sulle diverse categorie di bestiame. </t>
  </si>
  <si>
    <t>Tab. 9.6 - operatori biologici per regione - 2023</t>
  </si>
  <si>
    <t>Produttori
esclusivi</t>
  </si>
  <si>
    <t>Produttori/
trasformatori</t>
  </si>
  <si>
    <t>Trasformatori esclusivi</t>
  </si>
  <si>
    <r>
      <t>Operatori complessivi</t>
    </r>
    <r>
      <rPr>
        <vertAlign val="superscript"/>
        <sz val="10"/>
        <rFont val="Calibri"/>
        <family val="2"/>
      </rPr>
      <t>1</t>
    </r>
  </si>
  <si>
    <t>n.</t>
  </si>
  <si>
    <r>
      <t xml:space="preserve">1 </t>
    </r>
    <r>
      <rPr>
        <sz val="10"/>
        <rFont val="Calibri"/>
        <family val="2"/>
      </rPr>
      <t>La somma di produttori e trasformatori non corrisponde agli operatori complessivi, che includono anche gli importatori</t>
    </r>
    <r>
      <rPr>
        <vertAlign val="superscript"/>
        <sz val="10"/>
        <rFont val="Calibri"/>
        <family val="2"/>
      </rPr>
      <t xml:space="preserve"> </t>
    </r>
  </si>
  <si>
    <t>Tab. 9.7 - Attività di controllo dell'ICQRF per settore merceologico - 2023</t>
  </si>
  <si>
    <t>Settore</t>
  </si>
  <si>
    <t>Controlli (n.)</t>
  </si>
  <si>
    <t>Operatori controllati
(n.)</t>
  </si>
  <si>
    <t>Operatori irregolari
(%)</t>
  </si>
  <si>
    <t>Prodotti controllati
(n.)</t>
  </si>
  <si>
    <t>Prodotti irregolari*
(%)</t>
  </si>
  <si>
    <t>Campioni irregolari
(%)</t>
  </si>
  <si>
    <t>Vitivinicolo</t>
  </si>
  <si>
    <t>Oli</t>
  </si>
  <si>
    <t>Lattiero-caseario</t>
  </si>
  <si>
    <t>Ortofrutta</t>
  </si>
  <si>
    <t>Carne</t>
  </si>
  <si>
    <t>Cereali e derivati</t>
  </si>
  <si>
    <t>Uova</t>
  </si>
  <si>
    <t>Conserve vegetali</t>
  </si>
  <si>
    <t>Miele</t>
  </si>
  <si>
    <t>Zuccheri</t>
  </si>
  <si>
    <t>Bevande spiritose</t>
  </si>
  <si>
    <t>Mangimi</t>
  </si>
  <si>
    <t>Fertilizzanti</t>
  </si>
  <si>
    <t>Sementi</t>
  </si>
  <si>
    <t>Prodotti fitosanitari</t>
  </si>
  <si>
    <t>Altri settori **</t>
  </si>
  <si>
    <t>Totale controlli</t>
  </si>
  <si>
    <t>* Comprese le irregolarità documentali e di etichettatura.</t>
  </si>
  <si>
    <r>
      <rPr>
        <vertAlign val="superscript"/>
        <sz val="10"/>
        <rFont val="Calibri"/>
        <family val="2"/>
      </rPr>
      <t xml:space="preserve">** </t>
    </r>
    <r>
      <rPr>
        <sz val="10"/>
        <rFont val="Calibri"/>
        <family val="2"/>
      </rPr>
      <t>Prodotti dolciari, prodotti ittici, birre, aceti, spezie, bevande nervine, additivi, acque minerali e bevande analcoliche.</t>
    </r>
  </si>
  <si>
    <t xml:space="preserve"> Fonte: Ispettorato centrale della tutela della qualità e della repressione frodi dei prodotti agroalimentari.</t>
  </si>
  <si>
    <t>Tab. 9.8 - Attività di controllo dell'ICQRF sui prodotti di qualità regolamentata - 2023</t>
  </si>
  <si>
    <t>Prodotti di qualità regolamentata</t>
  </si>
  <si>
    <t>Prodotti a denominazione protetta (DOP/IGP/STG)</t>
  </si>
  <si>
    <t>Vini DOCG, DOC e IGT</t>
  </si>
  <si>
    <t>Prodotti biologici</t>
  </si>
  <si>
    <t xml:space="preserve">Veneto </t>
  </si>
  <si>
    <t>Fonte: Qualivita.</t>
  </si>
  <si>
    <t>vino da tavola</t>
  </si>
  <si>
    <t>vino DOP</t>
  </si>
  <si>
    <t>vino IGP</t>
  </si>
  <si>
    <t xml:space="preserve">  Piemonte</t>
  </si>
  <si>
    <t xml:space="preserve">  Valle d'Aosta </t>
  </si>
  <si>
    <t xml:space="preserve">  Liguria</t>
  </si>
  <si>
    <t xml:space="preserve">  Lombardia</t>
  </si>
  <si>
    <t xml:space="preserve">  Trentino-Alto Adige</t>
  </si>
  <si>
    <t xml:space="preserve">  Veneto</t>
  </si>
  <si>
    <t xml:space="preserve">  Friuli Venezia Giulia</t>
  </si>
  <si>
    <t xml:space="preserve">  Emilia-Romagna</t>
  </si>
  <si>
    <t xml:space="preserve">  Toscana</t>
  </si>
  <si>
    <t xml:space="preserve">  Umbria</t>
  </si>
  <si>
    <t xml:space="preserve">  Marche</t>
  </si>
  <si>
    <t xml:space="preserve">  Lazio</t>
  </si>
  <si>
    <t xml:space="preserve">  Abruzzo</t>
  </si>
  <si>
    <t xml:space="preserve">  Molise</t>
  </si>
  <si>
    <t xml:space="preserve">  Campania</t>
  </si>
  <si>
    <t xml:space="preserve">  Puglia</t>
  </si>
  <si>
    <t xml:space="preserve">  Basilicata</t>
  </si>
  <si>
    <t xml:space="preserve">  Calabria</t>
  </si>
  <si>
    <t xml:space="preserve">  Sicilia</t>
  </si>
  <si>
    <t xml:space="preserve">  Sardegna</t>
  </si>
  <si>
    <t>Fonte: ISTAT.</t>
  </si>
  <si>
    <t>Var. %</t>
  </si>
  <si>
    <t>Trento</t>
  </si>
  <si>
    <t>Bolzano</t>
  </si>
  <si>
    <t>Fonte: 24° revisione dell’elenco nazionale dei prodotti agroalimentari tradizionali, decreto MASAF 29 febbraio 2024.</t>
  </si>
  <si>
    <t>PAT</t>
  </si>
  <si>
    <t>Birre</t>
  </si>
  <si>
    <t>Condimenti</t>
  </si>
  <si>
    <t>Grassi (burro, margarina, oli)</t>
  </si>
  <si>
    <t>Bevande analcoliche, distillati e liquori</t>
  </si>
  <si>
    <t xml:space="preserve">Preparazioni di Pesci, molluschi e crostacei </t>
  </si>
  <si>
    <t>Prodotti di origine animale (miele, lattiero-caseari)</t>
  </si>
  <si>
    <t>Prodotti della gastronomia</t>
  </si>
  <si>
    <t>Carni (e frattaglie) fresche e preparate</t>
  </si>
  <si>
    <t>Prodotti Vegetali naturali o trasformati</t>
  </si>
  <si>
    <t>Paste fresche, panetteria, biscotteria, pasticceria e confetteria</t>
  </si>
  <si>
    <t>24° revisione dell’elenco nazionale dei prodotti agroalimentari tradizionali, decreto MASAF 29 febbraio 2024.</t>
  </si>
  <si>
    <t>Etichette di riga</t>
  </si>
  <si>
    <t>3-9</t>
  </si>
  <si>
    <t>10-17</t>
  </si>
  <si>
    <t>18-64</t>
  </si>
  <si>
    <t>65-74</t>
  </si>
  <si>
    <t>Latte e derivati</t>
  </si>
  <si>
    <t>Verdure</t>
  </si>
  <si>
    <t>Bevande alcoliche</t>
  </si>
  <si>
    <t>Carne e derivati</t>
  </si>
  <si>
    <t>Patate e tuberi</t>
  </si>
  <si>
    <t>Prodotti dolciari</t>
  </si>
  <si>
    <t>Pesce e derivati</t>
  </si>
  <si>
    <t>Oli e grassi</t>
  </si>
  <si>
    <t>Legumi</t>
  </si>
  <si>
    <t>Miscellaneous</t>
  </si>
  <si>
    <t>Fonte: CREA-AN, Indagine IV SCAI.</t>
  </si>
  <si>
    <t>Quantità adeguate</t>
  </si>
  <si>
    <t>Quantità non adeguate</t>
  </si>
  <si>
    <t xml:space="preserve">Fonte: CREA-AN, Indagine IV SCAI </t>
  </si>
  <si>
    <t>Categoria di prodotto</t>
  </si>
  <si>
    <t>Notifiche (n.)</t>
  </si>
  <si>
    <t>Notifiche (%)</t>
  </si>
  <si>
    <t>Pesce e prodotti della pesca</t>
  </si>
  <si>
    <t>Frutta a guscio, prodotti a base di noci e semi</t>
  </si>
  <si>
    <t>Frutta e vegetali</t>
  </si>
  <si>
    <t>Carne di pollame e prodotti a base di carne di pollame</t>
  </si>
  <si>
    <t>Materiali a contatto con alimenti</t>
  </si>
  <si>
    <t>Molluschi bivalvi e prodotti derivati</t>
  </si>
  <si>
    <t>Cereali e prodotti da forno</t>
  </si>
  <si>
    <t xml:space="preserve">Erbe e spezie </t>
  </si>
  <si>
    <t>Carni escluso pollame</t>
  </si>
  <si>
    <t>Fonte: Ministero della Salute, Relazione annuale RASFF, 2023.</t>
  </si>
  <si>
    <t>Tipologia di rischio</t>
  </si>
  <si>
    <t>Irregolarità (n.)</t>
  </si>
  <si>
    <t>Microrganismi patogeni</t>
  </si>
  <si>
    <t>Micotossine</t>
  </si>
  <si>
    <t>Metalli pesanti</t>
  </si>
  <si>
    <t>Residui di pesticidi</t>
  </si>
  <si>
    <t>Migrazioni</t>
  </si>
  <si>
    <t>Corpi estranei</t>
  </si>
  <si>
    <t>Infestazioni parassitarie</t>
  </si>
  <si>
    <t>Allergeni</t>
  </si>
  <si>
    <t>Additivi e aromi</t>
  </si>
  <si>
    <t>Novel food</t>
  </si>
  <si>
    <t>Controlli carenti o insufficienti</t>
  </si>
  <si>
    <t>Contaminanti biologici</t>
  </si>
  <si>
    <t>Microrganismi non patogeni</t>
  </si>
  <si>
    <t>Composizione</t>
  </si>
  <si>
    <t>Irregolarità nell'etichettatura</t>
  </si>
  <si>
    <t>Adulterazione/frode</t>
  </si>
  <si>
    <t>Aspetti organolettici</t>
  </si>
  <si>
    <t>Residui di farmaci veterinari</t>
  </si>
  <si>
    <t>Contaminanti industriali</t>
  </si>
  <si>
    <t>Contaminanti chimici</t>
  </si>
  <si>
    <t>Tossine naturali</t>
  </si>
  <si>
    <t>Irregolarità nella confezione</t>
  </si>
  <si>
    <t>Radiazioni</t>
  </si>
  <si>
    <t>Tonnellate</t>
  </si>
  <si>
    <t>Settore agricolo</t>
  </si>
  <si>
    <t>Industria e trasformazione</t>
  </si>
  <si>
    <t>Distribuzione</t>
  </si>
  <si>
    <t>Consumo domestico</t>
  </si>
  <si>
    <t>Ristorazione*</t>
  </si>
  <si>
    <t>*Dati Eurostat 2022.</t>
  </si>
  <si>
    <t>Fonte: Osservatorio Inernazionale Waste Watcher, 2024.</t>
  </si>
  <si>
    <t>Fig. 9.4 - Valore della produzione IG cibo e numero di registrazioni per regione - 2023</t>
  </si>
  <si>
    <t>Fig. 9.5 - Andamento del valore della produzione IG cibo per regione, variazione percentuale 2023/2022</t>
  </si>
  <si>
    <t>Fig. 9.6 - Distribuzione del valore delle esportazioni di prodotti IG cibo per categoria - 2023</t>
  </si>
  <si>
    <t>Fig. 9.7 - Vini DOP e IGP per regioni - 2024</t>
  </si>
  <si>
    <t xml:space="preserve">Fig. 9.8 - Incidenza della produzione di vino DOP e IGP sul totale - 2023 </t>
  </si>
  <si>
    <t>Fig. 9.9 - Prodotti agroalimentari tradizionali per regione, (numero) - 2024</t>
  </si>
  <si>
    <t>Fig. 9.10 - Prodotti agroalimentari tradizionali per categoria, (numero) - 2024</t>
  </si>
  <si>
    <t>Fig. 9.11 - Consumo medio giornaliero (g/die) dei gruppi alimentari per classi di età (&gt;3 anni)</t>
  </si>
  <si>
    <t>Fig. 9.12 - Percentuale del consumo di quantità adeguate di frutta e verdura per classi di età (&gt;3 anni)</t>
  </si>
  <si>
    <t>Fig. 9.14 – Categorie di pericoli oggetto di notifiche italiane - 2023</t>
  </si>
  <si>
    <t>Fig. 9.15 - Lo spreco alimentare in italia lungo la filiera agroalimentare, (tonnellate) - 2023</t>
  </si>
  <si>
    <t>Fig. 9.13 – Tipologia dei principali prodotti alimentari notificati dall’Italia - 2023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</si>
</sst>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0.0"/>
    <numFmt numFmtId="165" formatCode="0.0%"/>
    <numFmt numFmtId="166" formatCode="#,##0.0"/>
    <numFmt numFmtId="167" formatCode="_-* #,##0_-;\-* #,##0_-;_-* &quot;-&quot;??_-;_-@_-"/>
    <numFmt numFmtId="168" formatCode="_-[$€]\ * #,##0.00_-;\-[$€]\ * #,##0.00_-;_-[$€]\ * &quot;-&quot;??_-;_-@_-"/>
    <numFmt numFmtId="169" formatCode="#,##0_ ;\-#,##0\ "/>
  </numFmts>
  <fonts count="3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sz val="11"/>
      <color rgb="FF000000"/>
      <name val="Aptos Narrow"/>
      <family val="2"/>
      <scheme val="minor"/>
    </font>
    <font>
      <sz val="11"/>
      <name val="Times New Roman"/>
      <family val="1"/>
    </font>
    <font>
      <sz val="10"/>
      <name val="Calibri"/>
      <family val="2"/>
    </font>
    <font>
      <b/>
      <i/>
      <sz val="10"/>
      <color theme="1" tint="0.34998626667073579"/>
      <name val="Calibri"/>
      <family val="2"/>
    </font>
    <font>
      <b/>
      <sz val="10"/>
      <name val="Calibri"/>
      <family val="2"/>
    </font>
    <font>
      <b/>
      <i/>
      <sz val="10"/>
      <name val="Calibri"/>
      <family val="2"/>
    </font>
    <font>
      <i/>
      <sz val="10"/>
      <name val="Calibri"/>
      <family val="2"/>
    </font>
    <font>
      <sz val="10"/>
      <color rgb="FFFF0000"/>
      <name val="Calibri"/>
      <family val="2"/>
    </font>
    <font>
      <vertAlign val="superscript"/>
      <sz val="10"/>
      <name val="Calibri"/>
      <family val="2"/>
    </font>
    <font>
      <sz val="10"/>
      <color theme="1"/>
      <name val="Calibri"/>
      <family val="2"/>
    </font>
    <font>
      <vertAlign val="superscript"/>
      <sz val="10"/>
      <color theme="1"/>
      <name val="Calibri"/>
      <family val="2"/>
    </font>
    <font>
      <i/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b/>
      <i/>
      <sz val="10"/>
      <color theme="1"/>
      <name val="Calibri"/>
      <family val="2"/>
    </font>
    <font>
      <b/>
      <sz val="10"/>
      <color theme="0"/>
      <name val="Calibri"/>
      <family val="2"/>
    </font>
    <font>
      <sz val="10"/>
      <color rgb="FF0070C0"/>
      <name val="Calibri"/>
      <family val="2"/>
    </font>
    <font>
      <sz val="10"/>
      <color indexed="9"/>
      <name val="Calibri"/>
      <family val="2"/>
    </font>
    <font>
      <sz val="10"/>
      <color rgb="FF2A2A25"/>
      <name val="Calibri"/>
      <family val="2"/>
    </font>
    <font>
      <b/>
      <sz val="10"/>
      <color rgb="FF2A2A25"/>
      <name val="Calibri"/>
      <family val="2"/>
    </font>
    <font>
      <vertAlign val="subscript"/>
      <sz val="10"/>
      <color rgb="FF2A2A25"/>
      <name val="Calibri"/>
      <family val="2"/>
    </font>
    <font>
      <sz val="10"/>
      <color theme="0"/>
      <name val="Calibri"/>
      <family val="2"/>
    </font>
    <font>
      <sz val="10"/>
      <color theme="1" tint="0.34998626667073579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6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4" fillId="0" borderId="0"/>
    <xf numFmtId="0" fontId="4" fillId="0" borderId="0"/>
    <xf numFmtId="0" fontId="6" fillId="0" borderId="0"/>
    <xf numFmtId="0" fontId="3" fillId="0" borderId="0"/>
    <xf numFmtId="0" fontId="1" fillId="0" borderId="0"/>
    <xf numFmtId="0" fontId="3" fillId="0" borderId="0"/>
    <xf numFmtId="168" fontId="7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3" fillId="0" borderId="0"/>
  </cellStyleXfs>
  <cellXfs count="231">
    <xf numFmtId="0" fontId="0" fillId="0" borderId="0" xfId="0"/>
    <xf numFmtId="166" fontId="8" fillId="0" borderId="0" xfId="0" applyNumberFormat="1" applyFont="1"/>
    <xf numFmtId="0" fontId="8" fillId="0" borderId="0" xfId="3" applyFont="1"/>
    <xf numFmtId="0" fontId="8" fillId="0" borderId="0" xfId="15" applyFont="1"/>
    <xf numFmtId="0" fontId="8" fillId="0" borderId="0" xfId="3" applyFont="1" applyAlignment="1">
      <alignment vertical="center"/>
    </xf>
    <xf numFmtId="3" fontId="8" fillId="0" borderId="0" xfId="3" applyNumberFormat="1" applyFont="1" applyAlignment="1">
      <alignment vertical="center"/>
    </xf>
    <xf numFmtId="3" fontId="8" fillId="0" borderId="0" xfId="13" applyNumberFormat="1" applyFont="1" applyFill="1" applyBorder="1" applyAlignment="1">
      <alignment horizontal="right"/>
    </xf>
    <xf numFmtId="3" fontId="8" fillId="0" borderId="0" xfId="13" applyNumberFormat="1" applyFont="1" applyFill="1" applyBorder="1" applyAlignment="1">
      <alignment horizontal="left" wrapText="1"/>
    </xf>
    <xf numFmtId="3" fontId="8" fillId="0" borderId="0" xfId="13" applyNumberFormat="1" applyFont="1" applyFill="1" applyBorder="1" applyAlignment="1">
      <alignment horizontal="left"/>
    </xf>
    <xf numFmtId="3" fontId="8" fillId="0" borderId="0" xfId="13" applyNumberFormat="1" applyFont="1" applyFill="1" applyBorder="1" applyAlignment="1">
      <alignment horizontal="right" wrapText="1"/>
    </xf>
    <xf numFmtId="0" fontId="15" fillId="0" borderId="0" xfId="0" applyFont="1"/>
    <xf numFmtId="3" fontId="15" fillId="0" borderId="0" xfId="0" applyNumberFormat="1" applyFont="1"/>
    <xf numFmtId="164" fontId="17" fillId="0" borderId="0" xfId="0" applyNumberFormat="1" applyFont="1"/>
    <xf numFmtId="166" fontId="15" fillId="0" borderId="0" xfId="0" applyNumberFormat="1" applyFont="1"/>
    <xf numFmtId="3" fontId="8" fillId="0" borderId="0" xfId="0" applyNumberFormat="1" applyFont="1"/>
    <xf numFmtId="0" fontId="8" fillId="0" borderId="0" xfId="11" applyNumberFormat="1" applyFont="1" applyAlignment="1">
      <alignment vertical="center"/>
    </xf>
    <xf numFmtId="168" fontId="8" fillId="0" borderId="0" xfId="11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2" xfId="5" applyFont="1" applyBorder="1" applyAlignment="1">
      <alignment horizontal="right" vertical="center" wrapText="1"/>
    </xf>
    <xf numFmtId="0" fontId="18" fillId="0" borderId="2" xfId="0" applyFont="1" applyBorder="1" applyAlignment="1">
      <alignment horizontal="right" vertical="center" wrapText="1"/>
    </xf>
    <xf numFmtId="166" fontId="10" fillId="0" borderId="0" xfId="0" applyNumberFormat="1" applyFont="1" applyAlignment="1">
      <alignment horizontal="center" wrapText="1" shrinkToFit="1"/>
    </xf>
    <xf numFmtId="0" fontId="19" fillId="0" borderId="0" xfId="5" applyFont="1" applyAlignment="1">
      <alignment horizontal="left" vertical="center" wrapText="1" indent="1"/>
    </xf>
    <xf numFmtId="3" fontId="19" fillId="0" borderId="0" xfId="5" applyNumberFormat="1" applyFont="1" applyAlignment="1">
      <alignment horizontal="right" vertical="center" wrapText="1"/>
    </xf>
    <xf numFmtId="166" fontId="10" fillId="0" borderId="0" xfId="0" applyNumberFormat="1" applyFont="1"/>
    <xf numFmtId="2" fontId="15" fillId="0" borderId="0" xfId="0" applyNumberFormat="1" applyFont="1"/>
    <xf numFmtId="166" fontId="20" fillId="0" borderId="0" xfId="6" applyNumberFormat="1" applyFont="1" applyAlignment="1">
      <alignment horizontal="left" indent="2"/>
    </xf>
    <xf numFmtId="3" fontId="8" fillId="0" borderId="0" xfId="6" applyNumberFormat="1" applyFont="1" applyAlignment="1">
      <alignment horizontal="right"/>
    </xf>
    <xf numFmtId="0" fontId="17" fillId="0" borderId="0" xfId="0" applyFont="1"/>
    <xf numFmtId="3" fontId="17" fillId="0" borderId="0" xfId="0" applyNumberFormat="1" applyFont="1"/>
    <xf numFmtId="165" fontId="17" fillId="0" borderId="0" xfId="1" applyNumberFormat="1" applyFont="1"/>
    <xf numFmtId="0" fontId="18" fillId="0" borderId="0" xfId="0" applyFont="1"/>
    <xf numFmtId="0" fontId="21" fillId="0" borderId="0" xfId="0" applyFont="1"/>
    <xf numFmtId="0" fontId="15" fillId="0" borderId="0" xfId="0" applyFont="1" applyAlignment="1">
      <alignment vertical="center"/>
    </xf>
    <xf numFmtId="3" fontId="15" fillId="0" borderId="0" xfId="0" applyNumberFormat="1" applyFont="1" applyAlignment="1">
      <alignment vertical="center"/>
    </xf>
    <xf numFmtId="3" fontId="8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right"/>
    </xf>
    <xf numFmtId="0" fontId="15" fillId="0" borderId="0" xfId="0" applyFont="1" applyAlignment="1">
      <alignment horizontal="justify" vertical="center"/>
    </xf>
    <xf numFmtId="0" fontId="17" fillId="0" borderId="0" xfId="3" applyFont="1" applyAlignment="1">
      <alignment horizontal="left" vertical="center"/>
    </xf>
    <xf numFmtId="0" fontId="15" fillId="0" borderId="0" xfId="3" applyFont="1"/>
    <xf numFmtId="0" fontId="18" fillId="0" borderId="0" xfId="3" applyFont="1" applyAlignment="1">
      <alignment horizontal="left" vertical="center"/>
    </xf>
    <xf numFmtId="0" fontId="15" fillId="0" borderId="2" xfId="3" applyFont="1" applyBorder="1"/>
    <xf numFmtId="0" fontId="18" fillId="0" borderId="0" xfId="3" applyFont="1" applyAlignment="1">
      <alignment horizontal="center"/>
    </xf>
    <xf numFmtId="0" fontId="15" fillId="0" borderId="0" xfId="3" applyFont="1" applyAlignment="1">
      <alignment horizontal="center"/>
    </xf>
    <xf numFmtId="0" fontId="15" fillId="0" borderId="0" xfId="3" applyFont="1" applyAlignment="1">
      <alignment horizontal="right"/>
    </xf>
    <xf numFmtId="1" fontId="15" fillId="0" borderId="0" xfId="0" applyNumberFormat="1" applyFont="1"/>
    <xf numFmtId="0" fontId="15" fillId="0" borderId="0" xfId="0" quotePrefix="1" applyFont="1"/>
    <xf numFmtId="0" fontId="10" fillId="0" borderId="0" xfId="15" applyFont="1"/>
    <xf numFmtId="0" fontId="10" fillId="0" borderId="0" xfId="15" applyFont="1" applyAlignment="1">
      <alignment horizontal="center"/>
    </xf>
    <xf numFmtId="0" fontId="18" fillId="0" borderId="0" xfId="0" applyFont="1" applyAlignment="1">
      <alignment horizontal="right"/>
    </xf>
    <xf numFmtId="0" fontId="10" fillId="0" borderId="0" xfId="15" applyFont="1" applyAlignment="1">
      <alignment wrapText="1"/>
    </xf>
    <xf numFmtId="2" fontId="17" fillId="0" borderId="0" xfId="0" applyNumberFormat="1" applyFont="1"/>
    <xf numFmtId="0" fontId="8" fillId="0" borderId="0" xfId="15" applyFont="1" applyAlignment="1">
      <alignment wrapText="1"/>
    </xf>
    <xf numFmtId="0" fontId="23" fillId="0" borderId="0" xfId="0" applyFont="1"/>
    <xf numFmtId="0" fontId="8" fillId="0" borderId="0" xfId="10" applyFont="1"/>
    <xf numFmtId="167" fontId="8" fillId="0" borderId="3" xfId="2" quotePrefix="1" applyNumberFormat="1" applyFont="1" applyFill="1" applyBorder="1" applyAlignment="1">
      <alignment horizontal="right"/>
    </xf>
    <xf numFmtId="0" fontId="8" fillId="0" borderId="3" xfId="3" applyFont="1" applyBorder="1" applyAlignment="1">
      <alignment vertical="top" wrapText="1"/>
    </xf>
    <xf numFmtId="0" fontId="12" fillId="0" borderId="0" xfId="3" applyFont="1"/>
    <xf numFmtId="0" fontId="10" fillId="0" borderId="0" xfId="15" applyFont="1" applyAlignment="1">
      <alignment horizontal="right" vertical="center" wrapText="1" indent="3"/>
    </xf>
    <xf numFmtId="0" fontId="14" fillId="0" borderId="0" xfId="11" applyNumberFormat="1" applyFont="1" applyAlignment="1">
      <alignment horizontal="left" vertical="center"/>
    </xf>
    <xf numFmtId="0" fontId="8" fillId="0" borderId="0" xfId="11" applyNumberFormat="1" applyFont="1" applyAlignment="1">
      <alignment horizontal="left" vertical="center"/>
    </xf>
    <xf numFmtId="164" fontId="15" fillId="0" borderId="0" xfId="0" applyNumberFormat="1" applyFont="1"/>
    <xf numFmtId="1" fontId="15" fillId="0" borderId="0" xfId="0" applyNumberFormat="1" applyFont="1" applyAlignment="1">
      <alignment horizontal="right"/>
    </xf>
    <xf numFmtId="165" fontId="15" fillId="0" borderId="0" xfId="0" applyNumberFormat="1" applyFont="1"/>
    <xf numFmtId="167" fontId="15" fillId="0" borderId="0" xfId="2" applyNumberFormat="1" applyFont="1"/>
    <xf numFmtId="167" fontId="15" fillId="0" borderId="0" xfId="0" applyNumberFormat="1" applyFont="1"/>
    <xf numFmtId="0" fontId="15" fillId="0" borderId="2" xfId="0" applyFont="1" applyBorder="1"/>
    <xf numFmtId="3" fontId="15" fillId="0" borderId="2" xfId="0" applyNumberFormat="1" applyFont="1" applyBorder="1"/>
    <xf numFmtId="0" fontId="18" fillId="0" borderId="2" xfId="0" applyFont="1" applyBorder="1"/>
    <xf numFmtId="3" fontId="18" fillId="0" borderId="2" xfId="0" applyNumberFormat="1" applyFont="1" applyBorder="1"/>
    <xf numFmtId="0" fontId="17" fillId="0" borderId="0" xfId="0" applyFont="1" applyAlignment="1">
      <alignment horizontal="right" vertical="center"/>
    </xf>
    <xf numFmtId="165" fontId="15" fillId="0" borderId="0" xfId="1" applyNumberFormat="1" applyFont="1" applyFill="1" applyBorder="1" applyAlignment="1">
      <alignment horizontal="right" vertical="center"/>
    </xf>
    <xf numFmtId="165" fontId="8" fillId="0" borderId="0" xfId="1" applyNumberFormat="1" applyFont="1" applyFill="1" applyBorder="1" applyAlignment="1">
      <alignment horizontal="right" vertical="center"/>
    </xf>
    <xf numFmtId="165" fontId="8" fillId="0" borderId="0" xfId="1" applyNumberFormat="1" applyFont="1" applyFill="1" applyBorder="1" applyAlignment="1">
      <alignment vertical="center"/>
    </xf>
    <xf numFmtId="43" fontId="8" fillId="0" borderId="0" xfId="3" applyNumberFormat="1" applyFont="1" applyAlignment="1">
      <alignment vertical="center"/>
    </xf>
    <xf numFmtId="166" fontId="19" fillId="0" borderId="0" xfId="6" applyNumberFormat="1" applyFont="1" applyAlignment="1">
      <alignment horizontal="left"/>
    </xf>
    <xf numFmtId="3" fontId="10" fillId="0" borderId="0" xfId="6" applyNumberFormat="1" applyFont="1" applyAlignment="1">
      <alignment horizontal="right"/>
    </xf>
    <xf numFmtId="166" fontId="19" fillId="0" borderId="2" xfId="6" applyNumberFormat="1" applyFont="1" applyBorder="1" applyAlignment="1">
      <alignment horizontal="left"/>
    </xf>
    <xf numFmtId="3" fontId="10" fillId="0" borderId="2" xfId="6" applyNumberFormat="1" applyFont="1" applyBorder="1" applyAlignment="1">
      <alignment horizontal="right"/>
    </xf>
    <xf numFmtId="166" fontId="10" fillId="0" borderId="2" xfId="0" applyNumberFormat="1" applyFont="1" applyBorder="1"/>
    <xf numFmtId="166" fontId="20" fillId="0" borderId="0" xfId="6" applyNumberFormat="1" applyFont="1" applyAlignment="1">
      <alignment horizontal="left"/>
    </xf>
    <xf numFmtId="0" fontId="20" fillId="0" borderId="1" xfId="5" applyFont="1" applyBorder="1" applyAlignment="1">
      <alignment horizontal="left" wrapText="1"/>
    </xf>
    <xf numFmtId="0" fontId="20" fillId="0" borderId="1" xfId="5" applyFont="1" applyBorder="1" applyAlignment="1">
      <alignment horizontal="center" wrapText="1"/>
    </xf>
    <xf numFmtId="0" fontId="15" fillId="0" borderId="2" xfId="0" applyFont="1" applyBorder="1" applyAlignment="1">
      <alignment horizontal="left" vertical="center" wrapText="1"/>
    </xf>
    <xf numFmtId="166" fontId="11" fillId="0" borderId="0" xfId="0" applyNumberFormat="1" applyFont="1"/>
    <xf numFmtId="166" fontId="12" fillId="0" borderId="0" xfId="0" applyNumberFormat="1" applyFont="1"/>
    <xf numFmtId="166" fontId="11" fillId="0" borderId="2" xfId="0" applyNumberFormat="1" applyFont="1" applyBorder="1"/>
    <xf numFmtId="164" fontId="12" fillId="0" borderId="0" xfId="11" applyNumberFormat="1" applyFont="1" applyAlignment="1">
      <alignment horizontal="right" vertical="center" indent="1"/>
    </xf>
    <xf numFmtId="168" fontId="8" fillId="0" borderId="0" xfId="11" applyFont="1" applyAlignment="1">
      <alignment horizontal="right" vertical="center" indent="1"/>
    </xf>
    <xf numFmtId="169" fontId="8" fillId="0" borderId="0" xfId="11" applyNumberFormat="1" applyFont="1" applyAlignment="1">
      <alignment vertical="center"/>
    </xf>
    <xf numFmtId="3" fontId="15" fillId="0" borderId="0" xfId="0" applyNumberFormat="1" applyFont="1" applyAlignment="1">
      <alignment horizontal="right" vertical="center" indent="1"/>
    </xf>
    <xf numFmtId="168" fontId="10" fillId="0" borderId="0" xfId="11" applyFont="1" applyAlignment="1">
      <alignment vertical="center"/>
    </xf>
    <xf numFmtId="3" fontId="10" fillId="0" borderId="0" xfId="11" applyNumberFormat="1" applyFont="1" applyAlignment="1">
      <alignment horizontal="right" vertical="center" indent="1"/>
    </xf>
    <xf numFmtId="1" fontId="8" fillId="0" borderId="0" xfId="11" applyNumberFormat="1" applyFont="1" applyAlignment="1">
      <alignment horizontal="center" vertical="center" wrapText="1"/>
    </xf>
    <xf numFmtId="1" fontId="8" fillId="0" borderId="0" xfId="11" applyNumberFormat="1" applyFont="1" applyAlignment="1">
      <alignment horizontal="center" vertical="center"/>
    </xf>
    <xf numFmtId="1" fontId="8" fillId="0" borderId="2" xfId="11" applyNumberFormat="1" applyFont="1" applyBorder="1" applyAlignment="1">
      <alignment horizontal="center" vertical="center" wrapText="1"/>
    </xf>
    <xf numFmtId="168" fontId="8" fillId="0" borderId="2" xfId="11" applyFont="1" applyBorder="1" applyAlignment="1">
      <alignment vertical="center"/>
    </xf>
    <xf numFmtId="0" fontId="8" fillId="0" borderId="2" xfId="0" applyFont="1" applyBorder="1" applyAlignment="1">
      <alignment vertical="center"/>
    </xf>
    <xf numFmtId="1" fontId="8" fillId="0" borderId="2" xfId="11" applyNumberFormat="1" applyFont="1" applyBorder="1" applyAlignment="1">
      <alignment horizontal="left" vertical="center" wrapText="1"/>
    </xf>
    <xf numFmtId="164" fontId="8" fillId="0" borderId="0" xfId="11" applyNumberFormat="1" applyFont="1" applyAlignment="1">
      <alignment horizontal="right" vertical="center" indent="1"/>
    </xf>
    <xf numFmtId="1" fontId="8" fillId="0" borderId="2" xfId="11" applyNumberFormat="1" applyFont="1" applyBorder="1" applyAlignment="1">
      <alignment horizontal="center" wrapText="1"/>
    </xf>
    <xf numFmtId="168" fontId="8" fillId="0" borderId="2" xfId="11" applyFont="1" applyBorder="1" applyAlignment="1">
      <alignment horizontal="center" wrapText="1"/>
    </xf>
    <xf numFmtId="164" fontId="8" fillId="0" borderId="2" xfId="11" applyNumberFormat="1" applyFont="1" applyBorder="1" applyAlignment="1">
      <alignment horizontal="right" vertical="center" indent="1"/>
    </xf>
    <xf numFmtId="168" fontId="8" fillId="0" borderId="2" xfId="11" applyFont="1" applyBorder="1" applyAlignment="1">
      <alignment horizontal="right" vertical="center" indent="1"/>
    </xf>
    <xf numFmtId="3" fontId="8" fillId="0" borderId="0" xfId="11" applyNumberFormat="1" applyFont="1" applyAlignment="1">
      <alignment horizontal="right" vertical="center" indent="1"/>
    </xf>
    <xf numFmtId="164" fontId="11" fillId="0" borderId="0" xfId="11" applyNumberFormat="1" applyFont="1" applyAlignment="1">
      <alignment horizontal="right" vertical="center" indent="1"/>
    </xf>
    <xf numFmtId="168" fontId="10" fillId="0" borderId="0" xfId="11" applyFont="1" applyAlignment="1">
      <alignment horizontal="right" vertical="center" indent="1"/>
    </xf>
    <xf numFmtId="3" fontId="8" fillId="0" borderId="2" xfId="11" applyNumberFormat="1" applyFont="1" applyBorder="1" applyAlignment="1">
      <alignment horizontal="right" vertical="center" indent="1"/>
    </xf>
    <xf numFmtId="0" fontId="15" fillId="0" borderId="0" xfId="0" applyFont="1" applyAlignment="1">
      <alignment horizontal="center" wrapText="1"/>
    </xf>
    <xf numFmtId="0" fontId="15" fillId="0" borderId="0" xfId="0" applyFont="1" applyAlignment="1">
      <alignment horizontal="center"/>
    </xf>
    <xf numFmtId="0" fontId="8" fillId="0" borderId="0" xfId="11" applyNumberFormat="1" applyFont="1" applyAlignment="1">
      <alignment horizontal="center" vertical="center" wrapText="1"/>
    </xf>
    <xf numFmtId="3" fontId="8" fillId="0" borderId="0" xfId="11" applyNumberFormat="1" applyFont="1" applyAlignment="1">
      <alignment horizontal="center" vertical="center" wrapText="1"/>
    </xf>
    <xf numFmtId="3" fontId="9" fillId="0" borderId="0" xfId="11" applyNumberFormat="1" applyFont="1" applyAlignment="1">
      <alignment horizontal="right" indent="1"/>
    </xf>
    <xf numFmtId="0" fontId="10" fillId="0" borderId="0" xfId="11" applyNumberFormat="1" applyFont="1" applyAlignment="1">
      <alignment vertical="center"/>
    </xf>
    <xf numFmtId="3" fontId="10" fillId="0" borderId="0" xfId="11" applyNumberFormat="1" applyFont="1" applyAlignment="1">
      <alignment horizontal="right" indent="1"/>
    </xf>
    <xf numFmtId="164" fontId="11" fillId="0" borderId="0" xfId="11" applyNumberFormat="1" applyFont="1" applyAlignment="1">
      <alignment horizontal="right" indent="1"/>
    </xf>
    <xf numFmtId="0" fontId="8" fillId="0" borderId="0" xfId="0" applyFont="1"/>
    <xf numFmtId="168" fontId="8" fillId="0" borderId="0" xfId="11" applyFont="1" applyAlignment="1">
      <alignment horizontal="right" indent="1"/>
    </xf>
    <xf numFmtId="168" fontId="8" fillId="0" borderId="0" xfId="11" applyFont="1"/>
    <xf numFmtId="169" fontId="8" fillId="0" borderId="0" xfId="11" applyNumberFormat="1" applyFont="1"/>
    <xf numFmtId="169" fontId="8" fillId="0" borderId="0" xfId="0" applyNumberFormat="1" applyFont="1"/>
    <xf numFmtId="0" fontId="15" fillId="0" borderId="2" xfId="0" applyFont="1" applyBorder="1" applyAlignment="1">
      <alignment horizontal="center"/>
    </xf>
    <xf numFmtId="0" fontId="18" fillId="0" borderId="0" xfId="0" applyFont="1" applyAlignment="1">
      <alignment horizontal="center" vertical="center"/>
    </xf>
    <xf numFmtId="0" fontId="8" fillId="0" borderId="0" xfId="0" applyFont="1" applyAlignment="1">
      <alignment horizontal="left"/>
    </xf>
    <xf numFmtId="0" fontId="10" fillId="0" borderId="0" xfId="11" applyNumberFormat="1" applyFont="1" applyAlignment="1">
      <alignment horizontal="left" vertical="center"/>
    </xf>
    <xf numFmtId="0" fontId="10" fillId="0" borderId="2" xfId="11" applyNumberFormat="1" applyFont="1" applyBorder="1" applyAlignment="1">
      <alignment horizontal="left" vertical="center"/>
    </xf>
    <xf numFmtId="0" fontId="29" fillId="0" borderId="0" xfId="11" applyNumberFormat="1" applyFont="1" applyAlignment="1">
      <alignment horizontal="left" vertical="center"/>
    </xf>
    <xf numFmtId="3" fontId="10" fillId="0" borderId="0" xfId="11" applyNumberFormat="1" applyFont="1"/>
    <xf numFmtId="166" fontId="11" fillId="0" borderId="0" xfId="11" applyNumberFormat="1" applyFont="1"/>
    <xf numFmtId="164" fontId="11" fillId="0" borderId="0" xfId="11" applyNumberFormat="1" applyFont="1"/>
    <xf numFmtId="168" fontId="11" fillId="0" borderId="0" xfId="11" applyFont="1"/>
    <xf numFmtId="3" fontId="11" fillId="0" borderId="0" xfId="11" applyNumberFormat="1" applyFont="1"/>
    <xf numFmtId="168" fontId="9" fillId="0" borderId="0" xfId="11" applyFont="1"/>
    <xf numFmtId="166" fontId="12" fillId="0" borderId="0" xfId="11" applyNumberFormat="1" applyFont="1"/>
    <xf numFmtId="164" fontId="12" fillId="0" borderId="0" xfId="11" applyNumberFormat="1" applyFont="1"/>
    <xf numFmtId="168" fontId="12" fillId="0" borderId="0" xfId="11" applyFont="1"/>
    <xf numFmtId="3" fontId="12" fillId="0" borderId="0" xfId="11" applyNumberFormat="1" applyFont="1"/>
    <xf numFmtId="168" fontId="10" fillId="0" borderId="0" xfId="11" applyFont="1"/>
    <xf numFmtId="3" fontId="10" fillId="0" borderId="2" xfId="0" applyNumberFormat="1" applyFont="1" applyBorder="1"/>
    <xf numFmtId="3" fontId="10" fillId="0" borderId="2" xfId="11" applyNumberFormat="1" applyFont="1" applyBorder="1"/>
    <xf numFmtId="166" fontId="11" fillId="0" borderId="2" xfId="11" applyNumberFormat="1" applyFont="1" applyBorder="1"/>
    <xf numFmtId="1" fontId="11" fillId="0" borderId="2" xfId="11" applyNumberFormat="1" applyFont="1" applyBorder="1"/>
    <xf numFmtId="168" fontId="10" fillId="0" borderId="2" xfId="11" applyFont="1" applyBorder="1"/>
    <xf numFmtId="164" fontId="11" fillId="0" borderId="2" xfId="11" applyNumberFormat="1" applyFont="1" applyBorder="1"/>
    <xf numFmtId="0" fontId="15" fillId="0" borderId="2" xfId="0" applyFont="1" applyBorder="1" applyAlignment="1">
      <alignment horizontal="center" wrapText="1"/>
    </xf>
    <xf numFmtId="0" fontId="15" fillId="0" borderId="1" xfId="0" applyFont="1" applyBorder="1" applyAlignment="1">
      <alignment horizontal="center" vertical="center" wrapText="1"/>
    </xf>
    <xf numFmtId="164" fontId="17" fillId="0" borderId="2" xfId="0" applyNumberFormat="1" applyFont="1" applyBorder="1"/>
    <xf numFmtId="166" fontId="15" fillId="0" borderId="2" xfId="0" applyNumberFormat="1" applyFont="1" applyBorder="1" applyAlignment="1">
      <alignment horizontal="right"/>
    </xf>
    <xf numFmtId="168" fontId="12" fillId="0" borderId="0" xfId="11" applyFont="1" applyAlignment="1">
      <alignment vertical="center"/>
    </xf>
    <xf numFmtId="164" fontId="12" fillId="0" borderId="0" xfId="11" applyNumberFormat="1" applyFont="1" applyAlignment="1">
      <alignment vertical="center"/>
    </xf>
    <xf numFmtId="3" fontId="10" fillId="0" borderId="0" xfId="11" applyNumberFormat="1" applyFont="1" applyAlignment="1">
      <alignment vertical="center"/>
    </xf>
    <xf numFmtId="164" fontId="11" fillId="0" borderId="0" xfId="11" applyNumberFormat="1" applyFont="1" applyAlignment="1">
      <alignment vertical="center"/>
    </xf>
    <xf numFmtId="3" fontId="15" fillId="0" borderId="2" xfId="0" applyNumberFormat="1" applyFont="1" applyBorder="1" applyAlignment="1">
      <alignment vertical="center"/>
    </xf>
    <xf numFmtId="164" fontId="12" fillId="0" borderId="2" xfId="11" applyNumberFormat="1" applyFont="1" applyBorder="1" applyAlignment="1">
      <alignment vertical="center"/>
    </xf>
    <xf numFmtId="168" fontId="12" fillId="0" borderId="2" xfId="11" applyFont="1" applyBorder="1" applyAlignment="1">
      <alignment vertical="center"/>
    </xf>
    <xf numFmtId="0" fontId="8" fillId="0" borderId="0" xfId="12" quotePrefix="1" applyFont="1" applyAlignment="1">
      <alignment horizontal="left"/>
    </xf>
    <xf numFmtId="0" fontId="8" fillId="0" borderId="0" xfId="12" applyFont="1" applyAlignment="1">
      <alignment horizontal="left"/>
    </xf>
    <xf numFmtId="0" fontId="8" fillId="0" borderId="0" xfId="12" applyFont="1" applyAlignment="1">
      <alignment wrapText="1"/>
    </xf>
    <xf numFmtId="0" fontId="8" fillId="0" borderId="0" xfId="12" applyFont="1"/>
    <xf numFmtId="0" fontId="8" fillId="0" borderId="1" xfId="12" applyFont="1" applyBorder="1" applyAlignment="1">
      <alignment horizontal="left" vertical="center"/>
    </xf>
    <xf numFmtId="0" fontId="8" fillId="0" borderId="1" xfId="12" applyFont="1" applyBorder="1" applyAlignment="1">
      <alignment horizontal="center"/>
    </xf>
    <xf numFmtId="0" fontId="8" fillId="0" borderId="1" xfId="12" quotePrefix="1" applyFont="1" applyBorder="1" applyAlignment="1">
      <alignment horizontal="center" wrapText="1"/>
    </xf>
    <xf numFmtId="0" fontId="8" fillId="0" borderId="0" xfId="12" applyFont="1" applyAlignment="1">
      <alignment horizontal="center" vertical="center" wrapText="1"/>
    </xf>
    <xf numFmtId="0" fontId="8" fillId="0" borderId="0" xfId="12" applyFont="1" applyAlignment="1">
      <alignment vertical="center"/>
    </xf>
    <xf numFmtId="0" fontId="25" fillId="0" borderId="0" xfId="3" applyFont="1" applyAlignment="1">
      <alignment horizontal="left" vertical="center" indent="1"/>
    </xf>
    <xf numFmtId="3" fontId="8" fillId="0" borderId="0" xfId="12" applyNumberFormat="1" applyFont="1"/>
    <xf numFmtId="3" fontId="8" fillId="0" borderId="0" xfId="12" applyNumberFormat="1" applyFont="1" applyAlignment="1">
      <alignment horizontal="right" wrapText="1"/>
    </xf>
    <xf numFmtId="3" fontId="12" fillId="0" borderId="0" xfId="12" applyNumberFormat="1" applyFont="1" applyAlignment="1">
      <alignment horizontal="right" wrapText="1"/>
    </xf>
    <xf numFmtId="0" fontId="8" fillId="0" borderId="0" xfId="12" applyFont="1" applyAlignment="1">
      <alignment horizontal="center" wrapText="1"/>
    </xf>
    <xf numFmtId="0" fontId="26" fillId="0" borderId="0" xfId="3" applyFont="1" applyAlignment="1">
      <alignment horizontal="left" vertical="center" indent="1"/>
    </xf>
    <xf numFmtId="3" fontId="8" fillId="0" borderId="0" xfId="12" applyNumberFormat="1" applyFont="1" applyAlignment="1">
      <alignment horizontal="right"/>
    </xf>
    <xf numFmtId="164" fontId="12" fillId="0" borderId="0" xfId="3" applyNumberFormat="1" applyFont="1"/>
    <xf numFmtId="166" fontId="12" fillId="0" borderId="0" xfId="12" applyNumberFormat="1" applyFont="1" applyAlignment="1">
      <alignment horizontal="right" wrapText="1"/>
    </xf>
    <xf numFmtId="0" fontId="27" fillId="0" borderId="0" xfId="3" applyFont="1"/>
    <xf numFmtId="0" fontId="8" fillId="0" borderId="0" xfId="12" applyFont="1" applyAlignment="1">
      <alignment horizontal="justify"/>
    </xf>
    <xf numFmtId="0" fontId="12" fillId="0" borderId="0" xfId="3" applyFont="1" applyAlignment="1">
      <alignment horizontal="right" vertical="center"/>
    </xf>
    <xf numFmtId="3" fontId="8" fillId="0" borderId="0" xfId="12" applyNumberFormat="1" applyFont="1" applyAlignment="1">
      <alignment horizontal="center" wrapText="1"/>
    </xf>
    <xf numFmtId="0" fontId="8" fillId="0" borderId="0" xfId="3" applyFont="1" applyAlignment="1">
      <alignment horizontal="right" vertical="center"/>
    </xf>
    <xf numFmtId="0" fontId="10" fillId="0" borderId="0" xfId="14" quotePrefix="1" applyFont="1" applyAlignment="1">
      <alignment horizontal="left"/>
    </xf>
    <xf numFmtId="3" fontId="10" fillId="0" borderId="0" xfId="14" quotePrefix="1" applyNumberFormat="1" applyFont="1" applyAlignment="1">
      <alignment horizontal="right"/>
    </xf>
    <xf numFmtId="166" fontId="11" fillId="0" borderId="0" xfId="14" applyNumberFormat="1" applyFont="1" applyAlignment="1">
      <alignment horizontal="right" wrapText="1"/>
    </xf>
    <xf numFmtId="3" fontId="10" fillId="0" borderId="0" xfId="12" applyNumberFormat="1" applyFont="1" applyAlignment="1">
      <alignment horizontal="right"/>
    </xf>
    <xf numFmtId="0" fontId="10" fillId="0" borderId="0" xfId="12" applyFont="1"/>
    <xf numFmtId="0" fontId="10" fillId="0" borderId="2" xfId="14" quotePrefix="1" applyFont="1" applyBorder="1" applyAlignment="1">
      <alignment horizontal="left"/>
    </xf>
    <xf numFmtId="3" fontId="10" fillId="0" borderId="2" xfId="12" applyNumberFormat="1" applyFont="1" applyBorder="1" applyAlignment="1">
      <alignment horizontal="right"/>
    </xf>
    <xf numFmtId="166" fontId="11" fillId="0" borderId="2" xfId="14" applyNumberFormat="1" applyFont="1" applyBorder="1" applyAlignment="1">
      <alignment horizontal="right" wrapText="1"/>
    </xf>
    <xf numFmtId="3" fontId="10" fillId="0" borderId="0" xfId="12" applyNumberFormat="1" applyFont="1"/>
    <xf numFmtId="0" fontId="12" fillId="0" borderId="0" xfId="12" applyFont="1"/>
    <xf numFmtId="0" fontId="8" fillId="0" borderId="0" xfId="12" applyFont="1" applyAlignment="1">
      <alignment horizontal="left" vertical="center"/>
    </xf>
    <xf numFmtId="0" fontId="8" fillId="0" borderId="0" xfId="12" applyFont="1" applyAlignment="1">
      <alignment horizontal="left" vertical="center" wrapText="1"/>
    </xf>
    <xf numFmtId="0" fontId="8" fillId="0" borderId="1" xfId="12" applyFont="1" applyBorder="1" applyAlignment="1">
      <alignment horizontal="center" wrapText="1"/>
    </xf>
    <xf numFmtId="3" fontId="8" fillId="0" borderId="0" xfId="12" applyNumberFormat="1" applyFont="1" applyAlignment="1">
      <alignment horizontal="left"/>
    </xf>
    <xf numFmtId="3" fontId="8" fillId="0" borderId="0" xfId="12" applyNumberFormat="1" applyFont="1" applyAlignment="1">
      <alignment horizontal="left" wrapText="1"/>
    </xf>
    <xf numFmtId="0" fontId="8" fillId="0" borderId="0" xfId="12" applyFont="1" applyAlignment="1">
      <alignment horizontal="left" wrapText="1"/>
    </xf>
    <xf numFmtId="164" fontId="12" fillId="0" borderId="0" xfId="3" applyNumberFormat="1" applyFont="1" applyAlignment="1">
      <alignment horizontal="right"/>
    </xf>
    <xf numFmtId="0" fontId="12" fillId="0" borderId="0" xfId="3" applyFont="1" applyAlignment="1">
      <alignment horizontal="right"/>
    </xf>
    <xf numFmtId="3" fontId="8" fillId="0" borderId="0" xfId="3" applyNumberFormat="1" applyFont="1"/>
    <xf numFmtId="0" fontId="8" fillId="0" borderId="0" xfId="12" applyFont="1" applyAlignment="1">
      <alignment horizontal="right"/>
    </xf>
    <xf numFmtId="166" fontId="11" fillId="0" borderId="0" xfId="14" quotePrefix="1" applyNumberFormat="1" applyFont="1" applyAlignment="1">
      <alignment horizontal="right"/>
    </xf>
    <xf numFmtId="0" fontId="8" fillId="0" borderId="0" xfId="14" quotePrefix="1" applyFont="1" applyAlignment="1">
      <alignment horizontal="left"/>
    </xf>
    <xf numFmtId="0" fontId="8" fillId="0" borderId="0" xfId="3" applyFont="1" applyAlignment="1">
      <alignment horizontal="right"/>
    </xf>
    <xf numFmtId="0" fontId="24" fillId="0" borderId="3" xfId="3" applyFont="1" applyBorder="1" applyAlignment="1">
      <alignment horizontal="center" vertical="top" wrapText="1"/>
    </xf>
    <xf numFmtId="167" fontId="8" fillId="0" borderId="0" xfId="2" applyNumberFormat="1" applyFont="1" applyFill="1"/>
    <xf numFmtId="167" fontId="8" fillId="0" borderId="3" xfId="3" applyNumberFormat="1" applyFont="1" applyBorder="1" applyAlignment="1">
      <alignment horizontal="right"/>
    </xf>
    <xf numFmtId="3" fontId="8" fillId="0" borderId="0" xfId="15" applyNumberFormat="1" applyFont="1" applyAlignment="1">
      <alignment horizontal="right"/>
    </xf>
    <xf numFmtId="0" fontId="15" fillId="0" borderId="1" xfId="3" applyFont="1" applyBorder="1"/>
    <xf numFmtId="0" fontId="15" fillId="0" borderId="1" xfId="3" applyFont="1" applyBorder="1" applyAlignment="1">
      <alignment horizontal="center"/>
    </xf>
    <xf numFmtId="0" fontId="15" fillId="0" borderId="2" xfId="3" applyFont="1" applyBorder="1" applyAlignment="1">
      <alignment horizontal="center"/>
    </xf>
    <xf numFmtId="0" fontId="15" fillId="0" borderId="0" xfId="3" applyFont="1" applyAlignment="1">
      <alignment horizontal="left" vertical="center"/>
    </xf>
    <xf numFmtId="0" fontId="18" fillId="0" borderId="1" xfId="3" applyFont="1" applyBorder="1"/>
    <xf numFmtId="0" fontId="18" fillId="0" borderId="1" xfId="3" applyFont="1" applyBorder="1" applyAlignment="1">
      <alignment horizontal="center"/>
    </xf>
    <xf numFmtId="3" fontId="15" fillId="0" borderId="0" xfId="0" applyNumberFormat="1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3" fontId="15" fillId="0" borderId="2" xfId="0" applyNumberFormat="1" applyFont="1" applyBorder="1" applyAlignment="1">
      <alignment horizontal="center" wrapText="1"/>
    </xf>
    <xf numFmtId="165" fontId="15" fillId="0" borderId="0" xfId="1" applyNumberFormat="1" applyFont="1" applyFill="1" applyAlignment="1">
      <alignment vertical="center"/>
    </xf>
    <xf numFmtId="0" fontId="13" fillId="0" borderId="0" xfId="0" applyFont="1"/>
    <xf numFmtId="0" fontId="28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8" fillId="0" borderId="0" xfId="0" applyFont="1" applyAlignment="1">
      <alignment vertical="top" wrapText="1"/>
    </xf>
    <xf numFmtId="0" fontId="15" fillId="0" borderId="0" xfId="0" applyFont="1" applyAlignment="1">
      <alignment wrapText="1"/>
    </xf>
    <xf numFmtId="43" fontId="8" fillId="0" borderId="0" xfId="2" applyFont="1" applyAlignment="1">
      <alignment horizontal="left" wrapText="1"/>
    </xf>
    <xf numFmtId="1" fontId="8" fillId="0" borderId="2" xfId="11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left" vertical="center"/>
    </xf>
    <xf numFmtId="0" fontId="18" fillId="0" borderId="2" xfId="0" applyFont="1" applyBorder="1" applyAlignment="1">
      <alignment horizontal="left" vertical="center"/>
    </xf>
    <xf numFmtId="0" fontId="15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/>
    </xf>
    <xf numFmtId="0" fontId="18" fillId="0" borderId="2" xfId="0" applyFont="1" applyBorder="1" applyAlignment="1">
      <alignment horizontal="center"/>
    </xf>
    <xf numFmtId="0" fontId="8" fillId="0" borderId="0" xfId="12" applyFont="1" applyAlignment="1">
      <alignment horizontal="left" vertical="center" wrapText="1"/>
    </xf>
    <xf numFmtId="0" fontId="8" fillId="0" borderId="0" xfId="14" applyFont="1" applyAlignment="1">
      <alignment horizontal="left" wrapText="1"/>
    </xf>
    <xf numFmtId="0" fontId="8" fillId="0" borderId="0" xfId="10" applyFont="1" applyAlignment="1">
      <alignment horizontal="left" wrapText="1"/>
    </xf>
    <xf numFmtId="0" fontId="10" fillId="0" borderId="0" xfId="15" applyFont="1" applyAlignment="1">
      <alignment horizontal="center"/>
    </xf>
  </cellXfs>
  <cellStyles count="16">
    <cellStyle name="Migliaia" xfId="2" builtinId="3"/>
    <cellStyle name="Migliaia 3" xfId="13" xr:uid="{A207997D-879F-4ADC-861C-D5D75638D08F}"/>
    <cellStyle name="Normal" xfId="7" xr:uid="{AE803664-E229-4232-8951-0843E4940A0A}"/>
    <cellStyle name="Normale" xfId="0" builtinId="0"/>
    <cellStyle name="Normale 2" xfId="3" xr:uid="{5DD682F2-D80D-4AA0-8EA6-94367DB48AFB}"/>
    <cellStyle name="Normale 2 2" xfId="8" xr:uid="{5905ABED-4C38-452E-837F-A42A9E8A49D4}"/>
    <cellStyle name="Normale 2 2 2" xfId="12" xr:uid="{454B1B56-496D-48E9-B95C-9CCFDDD5221D}"/>
    <cellStyle name="Normale 3" xfId="10" xr:uid="{54921ECD-9FB6-49DE-8F4F-A346AC69336D}"/>
    <cellStyle name="Normale 3 2" xfId="15" xr:uid="{6274C8EB-227F-430D-844A-41A27B83DEFC}"/>
    <cellStyle name="Normale 3_tabelle_2009_revisionato" xfId="14" xr:uid="{53D46466-2433-4BC4-99BE-39417638DBCB}"/>
    <cellStyle name="Normale 9" xfId="9" xr:uid="{C288808A-E8A9-4E8E-9E08-3F8D58584494}"/>
    <cellStyle name="Normale_Agribio annuario_2003-1" xfId="11" xr:uid="{24C0B9DF-C18F-4CF9-85AA-6B134C191E70}"/>
    <cellStyle name="Normale_Foglio1" xfId="5" xr:uid="{2D4ACF5A-E64F-4C80-BBF9-19BAEEF8F1C7}"/>
    <cellStyle name="Normale_Foglio1_1" xfId="6" xr:uid="{5F1DE6D7-6DBA-4A35-B8A0-779BD24036AA}"/>
    <cellStyle name="Percentuale" xfId="1" builtinId="5"/>
    <cellStyle name="Percentuale 3" xfId="4" xr:uid="{5D05D97E-A3BB-4022-BC5F-FFF1705B4FF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onnections" Target="connection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4.xml"/><Relationship Id="rId30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Valore della produzione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499-41C3-A92B-A0EBB18A586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499-41C3-A92B-A0EBB18A586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499-41C3-A92B-A0EBB18A586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499-41C3-A92B-A0EBB18A586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D499-41C3-A92B-A0EBB18A586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D499-41C3-A92B-A0EBB18A586A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D499-41C3-A92B-A0EBB18A586A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D499-41C3-A92B-A0EBB18A586A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D499-41C3-A92B-A0EBB18A586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'f1'!$A$5:$A$13</c:f>
              <c:strCache>
                <c:ptCount val="9"/>
                <c:pt idx="0">
                  <c:v>Formaggi</c:v>
                </c:pt>
                <c:pt idx="1">
                  <c:v>Salumi</c:v>
                </c:pt>
                <c:pt idx="2">
                  <c:v>Ortofrutt. e cereali</c:v>
                </c:pt>
                <c:pt idx="3">
                  <c:v>Aceti balsamici</c:v>
                </c:pt>
                <c:pt idx="4">
                  <c:v>Paste Alimentari</c:v>
                </c:pt>
                <c:pt idx="5">
                  <c:v>Carni fresche</c:v>
                </c:pt>
                <c:pt idx="6">
                  <c:v>Panetteria e Pasticc.</c:v>
                </c:pt>
                <c:pt idx="7">
                  <c:v>Oli d'oliva</c:v>
                </c:pt>
                <c:pt idx="8">
                  <c:v>Altri prodotti</c:v>
                </c:pt>
              </c:strCache>
            </c:strRef>
          </c:cat>
          <c:val>
            <c:numRef>
              <c:f>'f1'!$B$5:$B$13</c:f>
              <c:numCache>
                <c:formatCode>#,##0</c:formatCode>
                <c:ptCount val="9"/>
                <c:pt idx="0">
                  <c:v>5526.6529574942315</c:v>
                </c:pt>
                <c:pt idx="1">
                  <c:v>2275.8791318986364</c:v>
                </c:pt>
                <c:pt idx="2">
                  <c:v>379.22528918901622</c:v>
                </c:pt>
                <c:pt idx="3">
                  <c:v>357.63443960000001</c:v>
                </c:pt>
                <c:pt idx="4">
                  <c:v>273.61541527600002</c:v>
                </c:pt>
                <c:pt idx="5">
                  <c:v>114.06291565950828</c:v>
                </c:pt>
                <c:pt idx="6">
                  <c:v>114.64476212908745</c:v>
                </c:pt>
                <c:pt idx="7">
                  <c:v>115.19764031503519</c:v>
                </c:pt>
                <c:pt idx="8">
                  <c:v>14.829092573827962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D499-41C3-A92B-A0EBB18A58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'f10'!$B$3</c:f>
              <c:strCache>
                <c:ptCount val="1"/>
                <c:pt idx="0">
                  <c:v>PAT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'f10'!$A$5:$A$15</c:f>
              <c:strCache>
                <c:ptCount val="11"/>
                <c:pt idx="0">
                  <c:v>Birre</c:v>
                </c:pt>
                <c:pt idx="1">
                  <c:v>Condimenti</c:v>
                </c:pt>
                <c:pt idx="2">
                  <c:v>Grassi (burro, margarina, oli)</c:v>
                </c:pt>
                <c:pt idx="3">
                  <c:v>Bevande analcoliche, distillati e liquori</c:v>
                </c:pt>
                <c:pt idx="4">
                  <c:v>Preparazioni di Pesci, molluschi e crostacei </c:v>
                </c:pt>
                <c:pt idx="5">
                  <c:v>Prodotti di origine animale (miele, lattiero-caseari)</c:v>
                </c:pt>
                <c:pt idx="6">
                  <c:v>Prodotti della gastronomia</c:v>
                </c:pt>
                <c:pt idx="7">
                  <c:v>Formaggi</c:v>
                </c:pt>
                <c:pt idx="8">
                  <c:v>Carni (e frattaglie) fresche e preparate</c:v>
                </c:pt>
                <c:pt idx="9">
                  <c:v>Prodotti Vegetali naturali o trasformati</c:v>
                </c:pt>
                <c:pt idx="10">
                  <c:v>Paste fresche, panetteria, biscotteria, pasticceria e confetteria</c:v>
                </c:pt>
              </c:strCache>
            </c:strRef>
          </c:cat>
          <c:val>
            <c:numRef>
              <c:f>'f10'!$C$5:$C$15</c:f>
              <c:numCache>
                <c:formatCode>#,##0</c:formatCode>
                <c:ptCount val="11"/>
                <c:pt idx="0">
                  <c:v>4</c:v>
                </c:pt>
                <c:pt idx="1">
                  <c:v>38</c:v>
                </c:pt>
                <c:pt idx="2">
                  <c:v>52</c:v>
                </c:pt>
                <c:pt idx="3">
                  <c:v>166</c:v>
                </c:pt>
                <c:pt idx="4">
                  <c:v>172</c:v>
                </c:pt>
                <c:pt idx="5">
                  <c:v>173</c:v>
                </c:pt>
                <c:pt idx="6">
                  <c:v>384</c:v>
                </c:pt>
                <c:pt idx="7">
                  <c:v>530</c:v>
                </c:pt>
                <c:pt idx="8">
                  <c:v>839</c:v>
                </c:pt>
                <c:pt idx="9">
                  <c:v>1611</c:v>
                </c:pt>
                <c:pt idx="10">
                  <c:v>1670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C3-4450-8C61-D5DE51BC42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4176768"/>
        <c:axId val="64473728"/>
      </c:barChart>
      <c:catAx>
        <c:axId val="541767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4473728"/>
        <c:crosses val="autoZero"/>
        <c:auto val="1"/>
        <c:lblAlgn val="ctr"/>
        <c:lblOffset val="100"/>
        <c:noMultiLvlLbl val="0"/>
      </c:catAx>
      <c:valAx>
        <c:axId val="64473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41767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55871843489384"/>
          <c:y val="2.8630495784995345E-2"/>
          <c:w val="0.84710885157353843"/>
          <c:h val="0.764825383308332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'f11'!$B$3</c:f>
              <c:strCache>
                <c:ptCount val="1"/>
                <c:pt idx="0">
                  <c:v>3-9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8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shade val="58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shade val="58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58000"/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'f11'!$A$4:$A$16</c:f>
              <c:strCache>
                <c:ptCount val="13"/>
                <c:pt idx="0">
                  <c:v>Cereali e derivati</c:v>
                </c:pt>
                <c:pt idx="1">
                  <c:v>Latte e derivati</c:v>
                </c:pt>
                <c:pt idx="2">
                  <c:v>Frutta</c:v>
                </c:pt>
                <c:pt idx="3">
                  <c:v>Verdure</c:v>
                </c:pt>
                <c:pt idx="4">
                  <c:v>Bevande alcoliche</c:v>
                </c:pt>
                <c:pt idx="5">
                  <c:v>Carne e derivati</c:v>
                </c:pt>
                <c:pt idx="6">
                  <c:v>Patate e tuberi</c:v>
                </c:pt>
                <c:pt idx="7">
                  <c:v>Prodotti dolciari</c:v>
                </c:pt>
                <c:pt idx="8">
                  <c:v>Pesce e derivati</c:v>
                </c:pt>
                <c:pt idx="9">
                  <c:v>Oli e grassi</c:v>
                </c:pt>
                <c:pt idx="10">
                  <c:v>Uova</c:v>
                </c:pt>
                <c:pt idx="11">
                  <c:v>Legumi</c:v>
                </c:pt>
                <c:pt idx="12">
                  <c:v>Miscellaneous</c:v>
                </c:pt>
              </c:strCache>
            </c:strRef>
          </c:cat>
          <c:val>
            <c:numRef>
              <c:f>'f11'!$B$4:$B$16</c:f>
              <c:numCache>
                <c:formatCode>General</c:formatCode>
                <c:ptCount val="13"/>
                <c:pt idx="0">
                  <c:v>182.1</c:v>
                </c:pt>
                <c:pt idx="1">
                  <c:v>218.8</c:v>
                </c:pt>
                <c:pt idx="2">
                  <c:v>139.1</c:v>
                </c:pt>
                <c:pt idx="3">
                  <c:v>85.7</c:v>
                </c:pt>
                <c:pt idx="4">
                  <c:v>0</c:v>
                </c:pt>
                <c:pt idx="5">
                  <c:v>81.900000000000006</c:v>
                </c:pt>
                <c:pt idx="6">
                  <c:v>27.3</c:v>
                </c:pt>
                <c:pt idx="7">
                  <c:v>35.700000000000003</c:v>
                </c:pt>
                <c:pt idx="8">
                  <c:v>23.1</c:v>
                </c:pt>
                <c:pt idx="9">
                  <c:v>19.600000000000001</c:v>
                </c:pt>
                <c:pt idx="10">
                  <c:v>15.4</c:v>
                </c:pt>
                <c:pt idx="11">
                  <c:v>7.3</c:v>
                </c:pt>
                <c:pt idx="12">
                  <c:v>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F5-4C78-B8E6-2A316AD649B7}"/>
            </c:ext>
          </c:extLst>
        </c:ser>
        <c:ser>
          <c:idx val="1"/>
          <c:order val="1"/>
          <c:tx>
            <c:strRef>
              <c:f>'f11'!$C$3</c:f>
              <c:strCache>
                <c:ptCount val="1"/>
                <c:pt idx="0">
                  <c:v>10-17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86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shade val="86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shade val="86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86000"/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'f11'!$A$4:$A$16</c:f>
              <c:strCache>
                <c:ptCount val="13"/>
                <c:pt idx="0">
                  <c:v>Cereali e derivati</c:v>
                </c:pt>
                <c:pt idx="1">
                  <c:v>Latte e derivati</c:v>
                </c:pt>
                <c:pt idx="2">
                  <c:v>Frutta</c:v>
                </c:pt>
                <c:pt idx="3">
                  <c:v>Verdure</c:v>
                </c:pt>
                <c:pt idx="4">
                  <c:v>Bevande alcoliche</c:v>
                </c:pt>
                <c:pt idx="5">
                  <c:v>Carne e derivati</c:v>
                </c:pt>
                <c:pt idx="6">
                  <c:v>Patate e tuberi</c:v>
                </c:pt>
                <c:pt idx="7">
                  <c:v>Prodotti dolciari</c:v>
                </c:pt>
                <c:pt idx="8">
                  <c:v>Pesce e derivati</c:v>
                </c:pt>
                <c:pt idx="9">
                  <c:v>Oli e grassi</c:v>
                </c:pt>
                <c:pt idx="10">
                  <c:v>Uova</c:v>
                </c:pt>
                <c:pt idx="11">
                  <c:v>Legumi</c:v>
                </c:pt>
                <c:pt idx="12">
                  <c:v>Miscellaneous</c:v>
                </c:pt>
              </c:strCache>
            </c:strRef>
          </c:cat>
          <c:val>
            <c:numRef>
              <c:f>'f11'!$C$4:$C$16</c:f>
              <c:numCache>
                <c:formatCode>General</c:formatCode>
                <c:ptCount val="13"/>
                <c:pt idx="0">
                  <c:v>267.60000000000002</c:v>
                </c:pt>
                <c:pt idx="1">
                  <c:v>203.7</c:v>
                </c:pt>
                <c:pt idx="2">
                  <c:v>146.4</c:v>
                </c:pt>
                <c:pt idx="3">
                  <c:v>145.1</c:v>
                </c:pt>
                <c:pt idx="4">
                  <c:v>9.1</c:v>
                </c:pt>
                <c:pt idx="5">
                  <c:v>143.1</c:v>
                </c:pt>
                <c:pt idx="6">
                  <c:v>41.6</c:v>
                </c:pt>
                <c:pt idx="7">
                  <c:v>36.200000000000003</c:v>
                </c:pt>
                <c:pt idx="8">
                  <c:v>29.5</c:v>
                </c:pt>
                <c:pt idx="9">
                  <c:v>28.9</c:v>
                </c:pt>
                <c:pt idx="10">
                  <c:v>17</c:v>
                </c:pt>
                <c:pt idx="11">
                  <c:v>9.1</c:v>
                </c:pt>
                <c:pt idx="12">
                  <c:v>4.4000000000000004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F5-4C78-B8E6-2A316AD649B7}"/>
            </c:ext>
          </c:extLst>
        </c:ser>
        <c:ser>
          <c:idx val="2"/>
          <c:order val="2"/>
          <c:tx>
            <c:strRef>
              <c:f>'f11'!$D$3</c:f>
              <c:strCache>
                <c:ptCount val="1"/>
                <c:pt idx="0">
                  <c:v>18-64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86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tint val="86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tint val="86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tint val="86000"/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'f11'!$A$4:$A$16</c:f>
              <c:strCache>
                <c:ptCount val="13"/>
                <c:pt idx="0">
                  <c:v>Cereali e derivati</c:v>
                </c:pt>
                <c:pt idx="1">
                  <c:v>Latte e derivati</c:v>
                </c:pt>
                <c:pt idx="2">
                  <c:v>Frutta</c:v>
                </c:pt>
                <c:pt idx="3">
                  <c:v>Verdure</c:v>
                </c:pt>
                <c:pt idx="4">
                  <c:v>Bevande alcoliche</c:v>
                </c:pt>
                <c:pt idx="5">
                  <c:v>Carne e derivati</c:v>
                </c:pt>
                <c:pt idx="6">
                  <c:v>Patate e tuberi</c:v>
                </c:pt>
                <c:pt idx="7">
                  <c:v>Prodotti dolciari</c:v>
                </c:pt>
                <c:pt idx="8">
                  <c:v>Pesce e derivati</c:v>
                </c:pt>
                <c:pt idx="9">
                  <c:v>Oli e grassi</c:v>
                </c:pt>
                <c:pt idx="10">
                  <c:v>Uova</c:v>
                </c:pt>
                <c:pt idx="11">
                  <c:v>Legumi</c:v>
                </c:pt>
                <c:pt idx="12">
                  <c:v>Miscellaneous</c:v>
                </c:pt>
              </c:strCache>
            </c:strRef>
          </c:cat>
          <c:val>
            <c:numRef>
              <c:f>'f11'!$D$4:$D$16</c:f>
              <c:numCache>
                <c:formatCode>General</c:formatCode>
                <c:ptCount val="13"/>
                <c:pt idx="0">
                  <c:v>239.1</c:v>
                </c:pt>
                <c:pt idx="1">
                  <c:v>175</c:v>
                </c:pt>
                <c:pt idx="2">
                  <c:v>193.6</c:v>
                </c:pt>
                <c:pt idx="3">
                  <c:v>213.1</c:v>
                </c:pt>
                <c:pt idx="4">
                  <c:v>114</c:v>
                </c:pt>
                <c:pt idx="5">
                  <c:v>124.2</c:v>
                </c:pt>
                <c:pt idx="6">
                  <c:v>45.9</c:v>
                </c:pt>
                <c:pt idx="7">
                  <c:v>30.3</c:v>
                </c:pt>
                <c:pt idx="8">
                  <c:v>46.7</c:v>
                </c:pt>
                <c:pt idx="9">
                  <c:v>32.299999999999997</c:v>
                </c:pt>
                <c:pt idx="10">
                  <c:v>14.2</c:v>
                </c:pt>
                <c:pt idx="11">
                  <c:v>10.8</c:v>
                </c:pt>
                <c:pt idx="12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1F5-4C78-B8E6-2A316AD649B7}"/>
            </c:ext>
          </c:extLst>
        </c:ser>
        <c:ser>
          <c:idx val="3"/>
          <c:order val="3"/>
          <c:tx>
            <c:strRef>
              <c:f>'f11'!$E$3</c:f>
              <c:strCache>
                <c:ptCount val="1"/>
                <c:pt idx="0">
                  <c:v>65-74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58000"/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tint val="58000"/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tint val="580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tint val="58000"/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'f11'!$A$4:$A$16</c:f>
              <c:strCache>
                <c:ptCount val="13"/>
                <c:pt idx="0">
                  <c:v>Cereali e derivati</c:v>
                </c:pt>
                <c:pt idx="1">
                  <c:v>Latte e derivati</c:v>
                </c:pt>
                <c:pt idx="2">
                  <c:v>Frutta</c:v>
                </c:pt>
                <c:pt idx="3">
                  <c:v>Verdure</c:v>
                </c:pt>
                <c:pt idx="4">
                  <c:v>Bevande alcoliche</c:v>
                </c:pt>
                <c:pt idx="5">
                  <c:v>Carne e derivati</c:v>
                </c:pt>
                <c:pt idx="6">
                  <c:v>Patate e tuberi</c:v>
                </c:pt>
                <c:pt idx="7">
                  <c:v>Prodotti dolciari</c:v>
                </c:pt>
                <c:pt idx="8">
                  <c:v>Pesce e derivati</c:v>
                </c:pt>
                <c:pt idx="9">
                  <c:v>Oli e grassi</c:v>
                </c:pt>
                <c:pt idx="10">
                  <c:v>Uova</c:v>
                </c:pt>
                <c:pt idx="11">
                  <c:v>Legumi</c:v>
                </c:pt>
                <c:pt idx="12">
                  <c:v>Miscellaneous</c:v>
                </c:pt>
              </c:strCache>
            </c:strRef>
          </c:cat>
          <c:val>
            <c:numRef>
              <c:f>'f11'!$E$4:$E$16</c:f>
              <c:numCache>
                <c:formatCode>General</c:formatCode>
                <c:ptCount val="13"/>
                <c:pt idx="0">
                  <c:v>218.5</c:v>
                </c:pt>
                <c:pt idx="1">
                  <c:v>173.8</c:v>
                </c:pt>
                <c:pt idx="2">
                  <c:v>310.39999999999998</c:v>
                </c:pt>
                <c:pt idx="3">
                  <c:v>241.4</c:v>
                </c:pt>
                <c:pt idx="4">
                  <c:v>113.9</c:v>
                </c:pt>
                <c:pt idx="5">
                  <c:v>97.6</c:v>
                </c:pt>
                <c:pt idx="6">
                  <c:v>32.200000000000003</c:v>
                </c:pt>
                <c:pt idx="7">
                  <c:v>25.1</c:v>
                </c:pt>
                <c:pt idx="8">
                  <c:v>45.9</c:v>
                </c:pt>
                <c:pt idx="9">
                  <c:v>30.7</c:v>
                </c:pt>
                <c:pt idx="10">
                  <c:v>13</c:v>
                </c:pt>
                <c:pt idx="11">
                  <c:v>10.7</c:v>
                </c:pt>
                <c:pt idx="1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1F5-4C78-B8E6-2A316AD649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392256240"/>
        <c:axId val="1422554848"/>
      </c:barChart>
      <c:catAx>
        <c:axId val="1392256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2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22554848"/>
        <c:crosses val="autoZero"/>
        <c:auto val="1"/>
        <c:lblAlgn val="ctr"/>
        <c:lblOffset val="100"/>
        <c:noMultiLvlLbl val="0"/>
      </c:catAx>
      <c:valAx>
        <c:axId val="1422554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none" baseline="0">
                    <a:solidFill>
                      <a:schemeClr val="bg2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cap="none" baseline="0"/>
                  <a:t>g/die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none" baseline="0">
                  <a:solidFill>
                    <a:schemeClr val="bg2">
                      <a:lumMod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2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9225624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569324951571702"/>
          <c:y val="9.9697232154825607E-2"/>
          <c:w val="7.7932527557802667E-2"/>
          <c:h val="0.2275616734936903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bg2">
                  <a:lumMod val="50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bg2">
              <a:lumMod val="50000"/>
            </a:schemeClr>
          </a:solidFill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'f12'!$B$1</c:f>
              <c:strCache>
                <c:ptCount val="1"/>
                <c:pt idx="0">
                  <c:v>Quantità adeguate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46BC3248-F0CE-4DC4-9C7B-3070AD38A0B7}" type="VALUE">
                      <a:rPr lang="en-US"/>
                      <a:pPr/>
                      <a:t>[VALORE]</a:t>
                    </a:fld>
                    <a:r>
                      <a:rPr lang="en-US"/>
                      <a:t>%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0-3B41-4C6B-BAA2-3D88830E9D3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449CDE0-6931-4BF9-8C1A-6510930D6A49}" type="VALUE">
                      <a:rPr lang="en-US"/>
                      <a:pPr/>
                      <a:t>[VALORE]</a:t>
                    </a:fld>
                    <a:r>
                      <a:rPr lang="en-US"/>
                      <a:t>%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3B41-4C6B-BAA2-3D88830E9D3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2248E492-9A25-475F-8A24-2F9D9476D0B0}" type="VALUE">
                      <a:rPr lang="en-US"/>
                      <a:pPr/>
                      <a:t>[VALORE]</a:t>
                    </a:fld>
                    <a:r>
                      <a:rPr lang="en-US"/>
                      <a:t>%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3B41-4C6B-BAA2-3D88830E9D3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F2F4107A-ACBC-4082-A795-7570B219764B}" type="VALUE">
                      <a:rPr lang="en-US"/>
                      <a:pPr/>
                      <a:t>[VALORE]</a:t>
                    </a:fld>
                    <a:r>
                      <a:rPr lang="en-US"/>
                      <a:t>%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3B41-4C6B-BAA2-3D88830E9D3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CCB9A350-F1B1-40B2-90F0-DBF04A8FDCBC}" type="VALUE">
                      <a:rPr lang="en-US"/>
                      <a:pPr/>
                      <a:t>[VALORE]</a:t>
                    </a:fld>
                    <a:r>
                      <a:rPr lang="en-US"/>
                      <a:t>%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4-3B41-4C6B-BAA2-3D88830E9D3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'f12'!$A$2:$A$6</c:f>
              <c:strCache>
                <c:ptCount val="5"/>
                <c:pt idx="0">
                  <c:v>Totale</c:v>
                </c:pt>
                <c:pt idx="1">
                  <c:v>3-9</c:v>
                </c:pt>
                <c:pt idx="2">
                  <c:v>10-17</c:v>
                </c:pt>
                <c:pt idx="3">
                  <c:v>18-64</c:v>
                </c:pt>
                <c:pt idx="4">
                  <c:v>65-74</c:v>
                </c:pt>
              </c:strCache>
            </c:strRef>
          </c:cat>
          <c:val>
            <c:numRef>
              <c:f>'f12'!$B$2:$B$6</c:f>
              <c:numCache>
                <c:formatCode>0</c:formatCode>
                <c:ptCount val="5"/>
                <c:pt idx="0">
                  <c:v>38.68</c:v>
                </c:pt>
                <c:pt idx="1">
                  <c:v>23.3</c:v>
                </c:pt>
                <c:pt idx="2">
                  <c:v>26.45</c:v>
                </c:pt>
                <c:pt idx="3">
                  <c:v>47.11</c:v>
                </c:pt>
                <c:pt idx="4">
                  <c:v>73.08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B41-4C6B-BAA2-3D88830E9D3F}"/>
            </c:ext>
          </c:extLst>
        </c:ser>
        <c:ser>
          <c:idx val="1"/>
          <c:order val="1"/>
          <c:tx>
            <c:strRef>
              <c:f>'f12'!$C$1</c:f>
              <c:strCache>
                <c:ptCount val="1"/>
                <c:pt idx="0">
                  <c:v>Quantità non adeguate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noFill/>
            </a:ln>
            <a:effectLst/>
          </c:spPr>
          <c:invertIfNegative val="0"/>
          <c:cat>
            <c:strRef>
              <c:f>'f12'!$A$2:$A$6</c:f>
              <c:strCache>
                <c:ptCount val="5"/>
                <c:pt idx="0">
                  <c:v>Totale</c:v>
                </c:pt>
                <c:pt idx="1">
                  <c:v>3-9</c:v>
                </c:pt>
                <c:pt idx="2">
                  <c:v>10-17</c:v>
                </c:pt>
                <c:pt idx="3">
                  <c:v>18-64</c:v>
                </c:pt>
                <c:pt idx="4">
                  <c:v>65-74</c:v>
                </c:pt>
              </c:strCache>
            </c:strRef>
          </c:cat>
          <c:val>
            <c:numRef>
              <c:f>'f12'!$C$2:$C$6</c:f>
              <c:numCache>
                <c:formatCode>0</c:formatCode>
                <c:ptCount val="5"/>
                <c:pt idx="0">
                  <c:v>61.32</c:v>
                </c:pt>
                <c:pt idx="1">
                  <c:v>76.7</c:v>
                </c:pt>
                <c:pt idx="2">
                  <c:v>73.55</c:v>
                </c:pt>
                <c:pt idx="3">
                  <c:v>52.89</c:v>
                </c:pt>
                <c:pt idx="4">
                  <c:v>26.92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B41-4C6B-BAA2-3D88830E9D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6"/>
        <c:overlap val="100"/>
        <c:axId val="479339999"/>
        <c:axId val="1591228063"/>
      </c:barChart>
      <c:catAx>
        <c:axId val="47933999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91228063"/>
        <c:crosses val="autoZero"/>
        <c:auto val="1"/>
        <c:lblAlgn val="ctr"/>
        <c:lblOffset val="100"/>
        <c:noMultiLvlLbl val="0"/>
      </c:catAx>
      <c:valAx>
        <c:axId val="1591228063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79339999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'f13'!$B$2</c:f>
              <c:strCache>
                <c:ptCount val="1"/>
                <c:pt idx="0">
                  <c:v>Notifiche (n.)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'f13'!$A$3:$A$12</c:f>
              <c:strCache>
                <c:ptCount val="10"/>
                <c:pt idx="0">
                  <c:v>Pesce e prodotti della pesca</c:v>
                </c:pt>
                <c:pt idx="1">
                  <c:v>Frutta a guscio, prodotti a base di noci e semi</c:v>
                </c:pt>
                <c:pt idx="2">
                  <c:v>Frutta e vegetali</c:v>
                </c:pt>
                <c:pt idx="3">
                  <c:v>Carne di pollame e prodotti a base di carne di pollame</c:v>
                </c:pt>
                <c:pt idx="4">
                  <c:v>Materiali a contatto con alimenti</c:v>
                </c:pt>
                <c:pt idx="5">
                  <c:v>Molluschi bivalvi e prodotti derivati</c:v>
                </c:pt>
                <c:pt idx="6">
                  <c:v>Cereali e prodotti da forno</c:v>
                </c:pt>
                <c:pt idx="7">
                  <c:v>Erbe e spezie </c:v>
                </c:pt>
                <c:pt idx="8">
                  <c:v>Carni escluso pollame</c:v>
                </c:pt>
                <c:pt idx="9">
                  <c:v>Latte e derivati</c:v>
                </c:pt>
              </c:strCache>
            </c:strRef>
          </c:cat>
          <c:val>
            <c:numRef>
              <c:f>'f13'!$B$3:$B$12</c:f>
              <c:numCache>
                <c:formatCode>General</c:formatCode>
                <c:ptCount val="10"/>
                <c:pt idx="0">
                  <c:v>70</c:v>
                </c:pt>
                <c:pt idx="1">
                  <c:v>48</c:v>
                </c:pt>
                <c:pt idx="2">
                  <c:v>47</c:v>
                </c:pt>
                <c:pt idx="3">
                  <c:v>32</c:v>
                </c:pt>
                <c:pt idx="4">
                  <c:v>31</c:v>
                </c:pt>
                <c:pt idx="5">
                  <c:v>27</c:v>
                </c:pt>
                <c:pt idx="6">
                  <c:v>24</c:v>
                </c:pt>
                <c:pt idx="7">
                  <c:v>21</c:v>
                </c:pt>
                <c:pt idx="8">
                  <c:v>21</c:v>
                </c:pt>
                <c:pt idx="9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BA-4F9E-86CA-65361901B521}"/>
            </c:ext>
          </c:extLst>
        </c:ser>
        <c:ser>
          <c:idx val="1"/>
          <c:order val="1"/>
          <c:tx>
            <c:strRef>
              <c:f>'f13'!$C$2</c:f>
              <c:strCache>
                <c:ptCount val="1"/>
                <c:pt idx="0">
                  <c:v>Notifiche (%)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'f13'!$A$3:$A$12</c:f>
              <c:strCache>
                <c:ptCount val="10"/>
                <c:pt idx="0">
                  <c:v>Pesce e prodotti della pesca</c:v>
                </c:pt>
                <c:pt idx="1">
                  <c:v>Frutta a guscio, prodotti a base di noci e semi</c:v>
                </c:pt>
                <c:pt idx="2">
                  <c:v>Frutta e vegetali</c:v>
                </c:pt>
                <c:pt idx="3">
                  <c:v>Carne di pollame e prodotti a base di carne di pollame</c:v>
                </c:pt>
                <c:pt idx="4">
                  <c:v>Materiali a contatto con alimenti</c:v>
                </c:pt>
                <c:pt idx="5">
                  <c:v>Molluschi bivalvi e prodotti derivati</c:v>
                </c:pt>
                <c:pt idx="6">
                  <c:v>Cereali e prodotti da forno</c:v>
                </c:pt>
                <c:pt idx="7">
                  <c:v>Erbe e spezie </c:v>
                </c:pt>
                <c:pt idx="8">
                  <c:v>Carni escluso pollame</c:v>
                </c:pt>
                <c:pt idx="9">
                  <c:v>Latte e derivati</c:v>
                </c:pt>
              </c:strCache>
            </c:strRef>
          </c:cat>
          <c:val>
            <c:numRef>
              <c:f>'f13'!$C$3:$C$12</c:f>
              <c:numCache>
                <c:formatCode>General</c:formatCode>
                <c:ptCount val="10"/>
                <c:pt idx="0">
                  <c:v>16.899999999999999</c:v>
                </c:pt>
                <c:pt idx="1">
                  <c:v>11.6</c:v>
                </c:pt>
                <c:pt idx="2">
                  <c:v>11.3</c:v>
                </c:pt>
                <c:pt idx="3">
                  <c:v>7.7</c:v>
                </c:pt>
                <c:pt idx="4">
                  <c:v>7.5</c:v>
                </c:pt>
                <c:pt idx="5">
                  <c:v>6.5</c:v>
                </c:pt>
                <c:pt idx="6">
                  <c:v>5.8</c:v>
                </c:pt>
                <c:pt idx="7">
                  <c:v>5.0999999999999996</c:v>
                </c:pt>
                <c:pt idx="8">
                  <c:v>5.0999999999999996</c:v>
                </c:pt>
                <c:pt idx="9">
                  <c:v>3.9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BA-4F9E-86CA-65361901B5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038075456"/>
        <c:axId val="931127392"/>
      </c:barChart>
      <c:catAx>
        <c:axId val="103807545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31127392"/>
        <c:crosses val="autoZero"/>
        <c:auto val="1"/>
        <c:lblAlgn val="ctr"/>
        <c:lblOffset val="100"/>
        <c:noMultiLvlLbl val="0"/>
      </c:catAx>
      <c:valAx>
        <c:axId val="93112739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38075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'f14'!$A$2:$A$24</c:f>
              <c:strCache>
                <c:ptCount val="23"/>
                <c:pt idx="0">
                  <c:v>Microrganismi patogeni</c:v>
                </c:pt>
                <c:pt idx="1">
                  <c:v>Micotossine</c:v>
                </c:pt>
                <c:pt idx="2">
                  <c:v>Metalli pesanti</c:v>
                </c:pt>
                <c:pt idx="3">
                  <c:v>Residui di pesticidi</c:v>
                </c:pt>
                <c:pt idx="4">
                  <c:v>Migrazioni</c:v>
                </c:pt>
                <c:pt idx="5">
                  <c:v>Corpi estranei</c:v>
                </c:pt>
                <c:pt idx="6">
                  <c:v>Infestazioni parassitarie</c:v>
                </c:pt>
                <c:pt idx="7">
                  <c:v>Allergeni</c:v>
                </c:pt>
                <c:pt idx="8">
                  <c:v>Additivi e aromi</c:v>
                </c:pt>
                <c:pt idx="9">
                  <c:v>Novel food</c:v>
                </c:pt>
                <c:pt idx="10">
                  <c:v>Controlli carenti o insufficienti</c:v>
                </c:pt>
                <c:pt idx="11">
                  <c:v>Contaminanti biologici</c:v>
                </c:pt>
                <c:pt idx="12">
                  <c:v>Microrganismi non patogeni</c:v>
                </c:pt>
                <c:pt idx="13">
                  <c:v>Composizione</c:v>
                </c:pt>
                <c:pt idx="14">
                  <c:v>Irregolarità nell'etichettatura</c:v>
                </c:pt>
                <c:pt idx="15">
                  <c:v>Adulterazione/frode</c:v>
                </c:pt>
                <c:pt idx="16">
                  <c:v>Aspetti organolettici</c:v>
                </c:pt>
                <c:pt idx="17">
                  <c:v>Residui di farmaci veterinari</c:v>
                </c:pt>
                <c:pt idx="18">
                  <c:v>Contaminanti industriali</c:v>
                </c:pt>
                <c:pt idx="19">
                  <c:v>Contaminanti chimici</c:v>
                </c:pt>
                <c:pt idx="20">
                  <c:v>Tossine naturali</c:v>
                </c:pt>
                <c:pt idx="21">
                  <c:v>Irregolarità nella confezione</c:v>
                </c:pt>
                <c:pt idx="22">
                  <c:v>Radiazioni</c:v>
                </c:pt>
              </c:strCache>
            </c:strRef>
          </c:cat>
          <c:val>
            <c:numRef>
              <c:f>'f14'!$B$2:$B$24</c:f>
              <c:numCache>
                <c:formatCode>General</c:formatCode>
                <c:ptCount val="23"/>
                <c:pt idx="0">
                  <c:v>102</c:v>
                </c:pt>
                <c:pt idx="1">
                  <c:v>59</c:v>
                </c:pt>
                <c:pt idx="2">
                  <c:v>48</c:v>
                </c:pt>
                <c:pt idx="3">
                  <c:v>40</c:v>
                </c:pt>
                <c:pt idx="4">
                  <c:v>25</c:v>
                </c:pt>
                <c:pt idx="5">
                  <c:v>21</c:v>
                </c:pt>
                <c:pt idx="6">
                  <c:v>19</c:v>
                </c:pt>
                <c:pt idx="7">
                  <c:v>18</c:v>
                </c:pt>
                <c:pt idx="8">
                  <c:v>15</c:v>
                </c:pt>
                <c:pt idx="9">
                  <c:v>15</c:v>
                </c:pt>
                <c:pt idx="10">
                  <c:v>14</c:v>
                </c:pt>
                <c:pt idx="11">
                  <c:v>11</c:v>
                </c:pt>
                <c:pt idx="12">
                  <c:v>9</c:v>
                </c:pt>
                <c:pt idx="13">
                  <c:v>7</c:v>
                </c:pt>
                <c:pt idx="14">
                  <c:v>5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DD-4BDF-A121-31BED4326E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030853120"/>
        <c:axId val="934158096"/>
      </c:barChart>
      <c:catAx>
        <c:axId val="103085312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34158096"/>
        <c:crosses val="autoZero"/>
        <c:auto val="1"/>
        <c:lblAlgn val="ctr"/>
        <c:lblOffset val="100"/>
        <c:noMultiLvlLbl val="0"/>
      </c:catAx>
      <c:valAx>
        <c:axId val="934158096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308531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2388757655293088"/>
          <c:y val="7.407407407407407E-2"/>
          <c:w val="0.60880686789151361"/>
          <c:h val="0.8416746864975212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'f15'!$A$4:$A$8</c:f>
              <c:strCache>
                <c:ptCount val="5"/>
                <c:pt idx="0">
                  <c:v>Settore agricolo</c:v>
                </c:pt>
                <c:pt idx="1">
                  <c:v>Industria e trasformazione</c:v>
                </c:pt>
                <c:pt idx="2">
                  <c:v>Distribuzione</c:v>
                </c:pt>
                <c:pt idx="3">
                  <c:v>Consumo domestico</c:v>
                </c:pt>
                <c:pt idx="4">
                  <c:v>Ristorazione*</c:v>
                </c:pt>
              </c:strCache>
            </c:strRef>
          </c:cat>
          <c:val>
            <c:numRef>
              <c:f>'f15'!$B$4:$B$8</c:f>
              <c:numCache>
                <c:formatCode>#,##0</c:formatCode>
                <c:ptCount val="5"/>
                <c:pt idx="0">
                  <c:v>1130692</c:v>
                </c:pt>
                <c:pt idx="1">
                  <c:v>1023919</c:v>
                </c:pt>
                <c:pt idx="2">
                  <c:v>310592</c:v>
                </c:pt>
                <c:pt idx="3">
                  <c:v>1742099</c:v>
                </c:pt>
                <c:pt idx="4">
                  <c:v>629154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80-4CAD-9F34-7EC9D8AEEB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035964127"/>
        <c:axId val="1906486127"/>
      </c:barChart>
      <c:catAx>
        <c:axId val="203596412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06486127"/>
        <c:crosses val="autoZero"/>
        <c:auto val="1"/>
        <c:lblAlgn val="ctr"/>
        <c:lblOffset val="100"/>
        <c:noMultiLvlLbl val="0"/>
      </c:catAx>
      <c:valAx>
        <c:axId val="1906486127"/>
        <c:scaling>
          <c:orientation val="minMax"/>
        </c:scaling>
        <c:delete val="1"/>
        <c:axPos val="b"/>
        <c:numFmt formatCode="#,##0" sourceLinked="1"/>
        <c:majorTickMark val="none"/>
        <c:minorTickMark val="none"/>
        <c:tickLblPos val="nextTo"/>
        <c:crossAx val="2035964127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Produzione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14C-4F4C-8E9A-786D1EF4F57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14C-4F4C-8E9A-786D1EF4F57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14C-4F4C-8E9A-786D1EF4F57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14C-4F4C-8E9A-786D1EF4F57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14C-4F4C-8E9A-786D1EF4F57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514C-4F4C-8E9A-786D1EF4F57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514C-4F4C-8E9A-786D1EF4F57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514C-4F4C-8E9A-786D1EF4F57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514C-4F4C-8E9A-786D1EF4F57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'f1'!$A$5:$A$13</c:f>
              <c:strCache>
                <c:ptCount val="9"/>
                <c:pt idx="0">
                  <c:v>Formaggi</c:v>
                </c:pt>
                <c:pt idx="1">
                  <c:v>Salumi</c:v>
                </c:pt>
                <c:pt idx="2">
                  <c:v>Ortofrutt. e cereali</c:v>
                </c:pt>
                <c:pt idx="3">
                  <c:v>Aceti balsamici</c:v>
                </c:pt>
                <c:pt idx="4">
                  <c:v>Paste Alimentari</c:v>
                </c:pt>
                <c:pt idx="5">
                  <c:v>Carni fresche</c:v>
                </c:pt>
                <c:pt idx="6">
                  <c:v>Panetteria e Pasticc.</c:v>
                </c:pt>
                <c:pt idx="7">
                  <c:v>Oli d'oliva</c:v>
                </c:pt>
                <c:pt idx="8">
                  <c:v>Altri prodotti</c:v>
                </c:pt>
              </c:strCache>
            </c:strRef>
          </c:cat>
          <c:val>
            <c:numRef>
              <c:f>'f1'!$D$5:$D$13</c:f>
              <c:numCache>
                <c:formatCode>#,##0</c:formatCode>
                <c:ptCount val="9"/>
                <c:pt idx="0">
                  <c:v>591061.82359000004</c:v>
                </c:pt>
                <c:pt idx="1">
                  <c:v>190976.24188999998</c:v>
                </c:pt>
                <c:pt idx="2">
                  <c:v>502918.7218199998</c:v>
                </c:pt>
                <c:pt idx="3">
                  <c:v>87615.285000000003</c:v>
                </c:pt>
                <c:pt idx="4">
                  <c:v>99706.227320000005</c:v>
                </c:pt>
                <c:pt idx="5">
                  <c:v>13800.310180000002</c:v>
                </c:pt>
                <c:pt idx="6">
                  <c:v>32024.567480000002</c:v>
                </c:pt>
                <c:pt idx="7">
                  <c:v>12354.833261000002</c:v>
                </c:pt>
                <c:pt idx="8">
                  <c:v>1321.4774050999999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514C-4F4C-8E9A-786D1EF4F5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Operatori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A97-4C1C-8B15-4678CAEF833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A97-4C1C-8B15-4678CAEF833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A97-4C1C-8B15-4678CAEF833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A97-4C1C-8B15-4678CAEF833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A97-4C1C-8B15-4678CAEF833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5A97-4C1C-8B15-4678CAEF8337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5A97-4C1C-8B15-4678CAEF8337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5A97-4C1C-8B15-4678CAEF8337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5A97-4C1C-8B15-4678CAEF833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'f1'!$G$5:$G$13</c:f>
              <c:strCache>
                <c:ptCount val="9"/>
                <c:pt idx="0">
                  <c:v>Formaggi</c:v>
                </c:pt>
                <c:pt idx="1">
                  <c:v>Salumi</c:v>
                </c:pt>
                <c:pt idx="2">
                  <c:v>Ortofrutt. e cereali</c:v>
                </c:pt>
                <c:pt idx="3">
                  <c:v>Aceti balsamici</c:v>
                </c:pt>
                <c:pt idx="4">
                  <c:v>Paste alimentari</c:v>
                </c:pt>
                <c:pt idx="5">
                  <c:v>Carni fresche</c:v>
                </c:pt>
                <c:pt idx="6">
                  <c:v>Panetteria e Pasticc.</c:v>
                </c:pt>
                <c:pt idx="7">
                  <c:v>Oli d'oliva</c:v>
                </c:pt>
                <c:pt idx="8">
                  <c:v>Altri prodotti</c:v>
                </c:pt>
              </c:strCache>
            </c:strRef>
          </c:cat>
          <c:val>
            <c:numRef>
              <c:f>'f1'!$H$5:$H$13</c:f>
              <c:numCache>
                <c:formatCode>#,##0</c:formatCode>
                <c:ptCount val="9"/>
                <c:pt idx="0">
                  <c:v>24598</c:v>
                </c:pt>
                <c:pt idx="1">
                  <c:v>3374</c:v>
                </c:pt>
                <c:pt idx="2">
                  <c:v>21438</c:v>
                </c:pt>
                <c:pt idx="3">
                  <c:v>632</c:v>
                </c:pt>
                <c:pt idx="4">
                  <c:v>43</c:v>
                </c:pt>
                <c:pt idx="5">
                  <c:v>10295</c:v>
                </c:pt>
                <c:pt idx="6">
                  <c:v>180</c:v>
                </c:pt>
                <c:pt idx="7">
                  <c:v>25004</c:v>
                </c:pt>
                <c:pt idx="8">
                  <c:v>1700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5A97-4C1C-8B15-4678CAEF83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9361060655180404E-2"/>
          <c:y val="0.1182936926588513"/>
          <c:w val="0.9706389393448196"/>
          <c:h val="0.735016432783799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'f2'!$C$2</c:f>
              <c:strCache>
                <c:ptCount val="1"/>
                <c:pt idx="0">
                  <c:v>Valore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'f2'!$A$5:$A$14</c15:sqref>
                  </c15:fullRef>
                </c:ext>
              </c:extLst>
              <c:f>('f2'!$A$5:$A$12,'f2'!$A$14)</c:f>
              <c:strCache>
                <c:ptCount val="9"/>
                <c:pt idx="0">
                  <c:v>Formaggi</c:v>
                </c:pt>
                <c:pt idx="1">
                  <c:v>Salumi</c:v>
                </c:pt>
                <c:pt idx="2">
                  <c:v>Ortofrutt. e cereali</c:v>
                </c:pt>
                <c:pt idx="3">
                  <c:v>Aceti balsamici</c:v>
                </c:pt>
                <c:pt idx="4">
                  <c:v>Paste Alimentari</c:v>
                </c:pt>
                <c:pt idx="5">
                  <c:v>Carni fresche</c:v>
                </c:pt>
                <c:pt idx="6">
                  <c:v>Panetteria e Pasticc.</c:v>
                </c:pt>
                <c:pt idx="7">
                  <c:v>Oli d'oliva</c:v>
                </c:pt>
                <c:pt idx="8">
                  <c:v>Totale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'f2'!$C$5:$C$14</c15:sqref>
                  </c15:fullRef>
                </c:ext>
              </c:extLst>
              <c:f>('f2'!$C$5:$C$12,'f2'!$C$14)</c:f>
              <c:numCache>
                <c:formatCode>0.0%</c:formatCode>
                <c:ptCount val="9"/>
                <c:pt idx="0">
                  <c:v>5.3274464418340675E-2</c:v>
                </c:pt>
                <c:pt idx="1">
                  <c:v>6.6785888313812781E-3</c:v>
                </c:pt>
                <c:pt idx="2">
                  <c:v>-2.0268885649663469E-2</c:v>
                </c:pt>
                <c:pt idx="3">
                  <c:v>-7.6199235463563525E-2</c:v>
                </c:pt>
                <c:pt idx="4">
                  <c:v>1.9138262464179923E-2</c:v>
                </c:pt>
                <c:pt idx="5">
                  <c:v>0.10260470321763304</c:v>
                </c:pt>
                <c:pt idx="6">
                  <c:v>9.4588016677208175E-2</c:v>
                </c:pt>
                <c:pt idx="7">
                  <c:v>0.32623767405288379</c:v>
                </c:pt>
                <c:pt idx="8">
                  <c:v>3.5135336905208772E-2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92-48D1-B5EE-DC8F46D9E3AC}"/>
            </c:ext>
          </c:extLst>
        </c:ser>
        <c:ser>
          <c:idx val="1"/>
          <c:order val="1"/>
          <c:tx>
            <c:strRef>
              <c:f>'f2'!$E$2</c:f>
              <c:strCache>
                <c:ptCount val="1"/>
                <c:pt idx="0">
                  <c:v>Quantità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'f2'!$A$5:$A$14</c15:sqref>
                  </c15:fullRef>
                </c:ext>
              </c:extLst>
              <c:f>('f2'!$A$5:$A$12,'f2'!$A$14)</c:f>
              <c:strCache>
                <c:ptCount val="9"/>
                <c:pt idx="0">
                  <c:v>Formaggi</c:v>
                </c:pt>
                <c:pt idx="1">
                  <c:v>Salumi</c:v>
                </c:pt>
                <c:pt idx="2">
                  <c:v>Ortofrutt. e cereali</c:v>
                </c:pt>
                <c:pt idx="3">
                  <c:v>Aceti balsamici</c:v>
                </c:pt>
                <c:pt idx="4">
                  <c:v>Paste Alimentari</c:v>
                </c:pt>
                <c:pt idx="5">
                  <c:v>Carni fresche</c:v>
                </c:pt>
                <c:pt idx="6">
                  <c:v>Panetteria e Pasticc.</c:v>
                </c:pt>
                <c:pt idx="7">
                  <c:v>Oli d'oliva</c:v>
                </c:pt>
                <c:pt idx="8">
                  <c:v>Totale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'f2'!$E$5:$E$14</c15:sqref>
                  </c15:fullRef>
                </c:ext>
              </c:extLst>
              <c:f>('f2'!$E$5:$E$12,'f2'!$E$14)</c:f>
              <c:numCache>
                <c:formatCode>0.0%</c:formatCode>
                <c:ptCount val="9"/>
                <c:pt idx="0">
                  <c:v>2.2431348077051289E-2</c:v>
                </c:pt>
                <c:pt idx="1">
                  <c:v>-2.7167574412466502E-2</c:v>
                </c:pt>
                <c:pt idx="2">
                  <c:v>-0.12702837437228148</c:v>
                </c:pt>
                <c:pt idx="3">
                  <c:v>-8.0523763649704802E-2</c:v>
                </c:pt>
                <c:pt idx="4">
                  <c:v>-3.3966728708537383E-2</c:v>
                </c:pt>
                <c:pt idx="5">
                  <c:v>-2.3704793472008583E-2</c:v>
                </c:pt>
                <c:pt idx="6">
                  <c:v>2.7408461549534337E-2</c:v>
                </c:pt>
                <c:pt idx="7">
                  <c:v>-6.3635812852494852E-2</c:v>
                </c:pt>
                <c:pt idx="8">
                  <c:v>-4.8427143631845443E-2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92-48D1-B5EE-DC8F46D9E3A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679547391"/>
        <c:axId val="679546911"/>
      </c:barChart>
      <c:catAx>
        <c:axId val="6795473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79546911"/>
        <c:crosses val="autoZero"/>
        <c:auto val="1"/>
        <c:lblAlgn val="ctr"/>
        <c:lblOffset val="100"/>
        <c:noMultiLvlLbl val="0"/>
      </c:catAx>
      <c:valAx>
        <c:axId val="679546911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crossAx val="6795473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'f3'!$B$1</c:f>
              <c:strCache>
                <c:ptCount val="1"/>
                <c:pt idx="0">
                  <c:v>DOP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'f3'!$A$2:$A$10</c:f>
              <c:strCache>
                <c:ptCount val="9"/>
                <c:pt idx="0">
                  <c:v> Ortofrutticoli e cereali </c:v>
                </c:pt>
                <c:pt idx="1">
                  <c:v> Formaggi </c:v>
                </c:pt>
                <c:pt idx="2">
                  <c:v> Oli di oliva </c:v>
                </c:pt>
                <c:pt idx="3">
                  <c:v> Prodotti a base di carne </c:v>
                </c:pt>
                <c:pt idx="4">
                  <c:v> Panetteria e pasticceria </c:v>
                </c:pt>
                <c:pt idx="5">
                  <c:v> Carni fresche </c:v>
                </c:pt>
                <c:pt idx="6">
                  <c:v> Paste Alimentari </c:v>
                </c:pt>
                <c:pt idx="7">
                  <c:v> Aceti balsamici </c:v>
                </c:pt>
                <c:pt idx="8">
                  <c:v> Altre categorie </c:v>
                </c:pt>
              </c:strCache>
            </c:strRef>
          </c:cat>
          <c:val>
            <c:numRef>
              <c:f>'f3'!$B$2:$B$10</c:f>
              <c:numCache>
                <c:formatCode>General</c:formatCode>
                <c:ptCount val="9"/>
                <c:pt idx="0">
                  <c:v>38</c:v>
                </c:pt>
                <c:pt idx="1">
                  <c:v>53</c:v>
                </c:pt>
                <c:pt idx="2">
                  <c:v>42</c:v>
                </c:pt>
                <c:pt idx="3">
                  <c:v>21</c:v>
                </c:pt>
                <c:pt idx="4">
                  <c:v>13</c:v>
                </c:pt>
                <c:pt idx="5">
                  <c:v>1</c:v>
                </c:pt>
                <c:pt idx="7">
                  <c:v>2</c:v>
                </c:pt>
                <c:pt idx="8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F5-441D-AF72-174ECF62C924}"/>
            </c:ext>
          </c:extLst>
        </c:ser>
        <c:ser>
          <c:idx val="1"/>
          <c:order val="1"/>
          <c:tx>
            <c:strRef>
              <c:f>'f3'!$C$1</c:f>
              <c:strCache>
                <c:ptCount val="1"/>
                <c:pt idx="0">
                  <c:v>IGP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'f3'!$A$2:$A$10</c:f>
              <c:strCache>
                <c:ptCount val="9"/>
                <c:pt idx="0">
                  <c:v> Ortofrutticoli e cereali </c:v>
                </c:pt>
                <c:pt idx="1">
                  <c:v> Formaggi </c:v>
                </c:pt>
                <c:pt idx="2">
                  <c:v> Oli di oliva </c:v>
                </c:pt>
                <c:pt idx="3">
                  <c:v> Prodotti a base di carne </c:v>
                </c:pt>
                <c:pt idx="4">
                  <c:v> Panetteria e pasticceria </c:v>
                </c:pt>
                <c:pt idx="5">
                  <c:v> Carni fresche </c:v>
                </c:pt>
                <c:pt idx="6">
                  <c:v> Paste Alimentari </c:v>
                </c:pt>
                <c:pt idx="7">
                  <c:v> Aceti balsamici </c:v>
                </c:pt>
                <c:pt idx="8">
                  <c:v> Altre categorie </c:v>
                </c:pt>
              </c:strCache>
            </c:strRef>
          </c:cat>
          <c:val>
            <c:numRef>
              <c:f>'f3'!$C$2:$C$10</c:f>
              <c:numCache>
                <c:formatCode>General</c:formatCode>
                <c:ptCount val="9"/>
                <c:pt idx="0">
                  <c:v>88</c:v>
                </c:pt>
                <c:pt idx="1">
                  <c:v>3</c:v>
                </c:pt>
                <c:pt idx="2">
                  <c:v>8</c:v>
                </c:pt>
                <c:pt idx="3">
                  <c:v>22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1</c:v>
                </c:pt>
                <c:pt idx="8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F5-441D-AF72-174ECF62C924}"/>
            </c:ext>
          </c:extLst>
        </c:ser>
        <c:ser>
          <c:idx val="2"/>
          <c:order val="2"/>
          <c:tx>
            <c:strRef>
              <c:f>'f3'!$D$1</c:f>
              <c:strCache>
                <c:ptCount val="1"/>
                <c:pt idx="0">
                  <c:v>STG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'f3'!$A$2:$A$10</c:f>
              <c:strCache>
                <c:ptCount val="9"/>
                <c:pt idx="0">
                  <c:v> Ortofrutticoli e cereali </c:v>
                </c:pt>
                <c:pt idx="1">
                  <c:v> Formaggi </c:v>
                </c:pt>
                <c:pt idx="2">
                  <c:v> Oli di oliva </c:v>
                </c:pt>
                <c:pt idx="3">
                  <c:v> Prodotti a base di carne </c:v>
                </c:pt>
                <c:pt idx="4">
                  <c:v> Panetteria e pasticceria </c:v>
                </c:pt>
                <c:pt idx="5">
                  <c:v> Carni fresche </c:v>
                </c:pt>
                <c:pt idx="6">
                  <c:v> Paste Alimentari </c:v>
                </c:pt>
                <c:pt idx="7">
                  <c:v> Aceti balsamici </c:v>
                </c:pt>
                <c:pt idx="8">
                  <c:v> Altre categorie </c:v>
                </c:pt>
              </c:strCache>
            </c:strRef>
          </c:cat>
          <c:val>
            <c:numRef>
              <c:f>'f3'!$D$2:$D$10</c:f>
              <c:numCache>
                <c:formatCode>General</c:formatCode>
                <c:ptCount val="9"/>
                <c:pt idx="1">
                  <c:v>1</c:v>
                </c:pt>
                <c:pt idx="4">
                  <c:v>1</c:v>
                </c:pt>
                <c:pt idx="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F5-441D-AF72-174ECF62C92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1033127056"/>
        <c:axId val="1033127536"/>
      </c:barChart>
      <c:catAx>
        <c:axId val="103312705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33127536"/>
        <c:crosses val="autoZero"/>
        <c:auto val="1"/>
        <c:lblAlgn val="ctr"/>
        <c:lblOffset val="100"/>
        <c:noMultiLvlLbl val="0"/>
      </c:catAx>
      <c:valAx>
        <c:axId val="1033127536"/>
        <c:scaling>
          <c:orientation val="minMax"/>
        </c:scaling>
        <c:delete val="1"/>
        <c:axPos val="t"/>
        <c:numFmt formatCode="General" sourceLinked="1"/>
        <c:majorTickMark val="none"/>
        <c:minorTickMark val="none"/>
        <c:tickLblPos val="nextTo"/>
        <c:crossAx val="10331270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'f5'!$D$4:$D$23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Liguria</c:v>
                </c:pt>
                <c:pt idx="3">
                  <c:v>Lombardia</c:v>
                </c:pt>
                <c:pt idx="4">
                  <c:v>Trentino-Alto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'f5'!$E$4:$E$23</c:f>
              <c:numCache>
                <c:formatCode>0.0%</c:formatCode>
                <c:ptCount val="20"/>
                <c:pt idx="0">
                  <c:v>6.5855748626432398E-2</c:v>
                </c:pt>
                <c:pt idx="1">
                  <c:v>5.9730023474319424E-3</c:v>
                </c:pt>
                <c:pt idx="2">
                  <c:v>-3.2536005093436293E-2</c:v>
                </c:pt>
                <c:pt idx="3">
                  <c:v>4.1768358974906383E-2</c:v>
                </c:pt>
                <c:pt idx="4">
                  <c:v>-7.5048302599582525E-3</c:v>
                </c:pt>
                <c:pt idx="5">
                  <c:v>0.11667518098786965</c:v>
                </c:pt>
                <c:pt idx="6">
                  <c:v>6.5788490854921888E-2</c:v>
                </c:pt>
                <c:pt idx="7">
                  <c:v>-2.2984967755523319E-2</c:v>
                </c:pt>
                <c:pt idx="8">
                  <c:v>7.4176173281999033E-2</c:v>
                </c:pt>
                <c:pt idx="9">
                  <c:v>3.6770312149338368E-2</c:v>
                </c:pt>
                <c:pt idx="10">
                  <c:v>1.1561476595624759E-2</c:v>
                </c:pt>
                <c:pt idx="11">
                  <c:v>0.19113728828762933</c:v>
                </c:pt>
                <c:pt idx="12">
                  <c:v>0.18933520161719206</c:v>
                </c:pt>
                <c:pt idx="13">
                  <c:v>-3.3746930615063071E-2</c:v>
                </c:pt>
                <c:pt idx="14">
                  <c:v>3.5591946882158207E-2</c:v>
                </c:pt>
                <c:pt idx="15">
                  <c:v>0.40434303559454615</c:v>
                </c:pt>
                <c:pt idx="16">
                  <c:v>9.4316730288993608E-2</c:v>
                </c:pt>
                <c:pt idx="17">
                  <c:v>-6.9387062038597111E-2</c:v>
                </c:pt>
                <c:pt idx="18">
                  <c:v>0.1438390604769387</c:v>
                </c:pt>
                <c:pt idx="19">
                  <c:v>0.27281229360269976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04-4BE2-8F8B-D2295EC8ADD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034376192"/>
        <c:axId val="1032241680"/>
      </c:barChart>
      <c:catAx>
        <c:axId val="1034376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32241680"/>
        <c:crosses val="autoZero"/>
        <c:auto val="1"/>
        <c:lblAlgn val="ctr"/>
        <c:lblOffset val="100"/>
        <c:noMultiLvlLbl val="0"/>
      </c:catAx>
      <c:valAx>
        <c:axId val="1032241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343761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72771322130007"/>
          <c:y val="0.151753117436319"/>
          <c:w val="0.61571215613994323"/>
          <c:h val="0.7576959544308739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3">
                  <a:shade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4FA-4C3E-BF2D-58089F4F000D}"/>
              </c:ext>
            </c:extLst>
          </c:dPt>
          <c:dPt>
            <c:idx val="1"/>
            <c:bubble3D val="0"/>
            <c:spPr>
              <a:solidFill>
                <a:schemeClr val="accent3">
                  <a:shade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4FA-4C3E-BF2D-58089F4F000D}"/>
              </c:ext>
            </c:extLst>
          </c:dPt>
          <c:dPt>
            <c:idx val="2"/>
            <c:bubble3D val="0"/>
            <c:spPr>
              <a:solidFill>
                <a:schemeClr val="accent3">
                  <a:shade val="9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4FA-4C3E-BF2D-58089F4F000D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4FA-4C3E-BF2D-58089F4F000D}"/>
              </c:ext>
            </c:extLst>
          </c:dPt>
          <c:dPt>
            <c:idx val="4"/>
            <c:bubble3D val="0"/>
            <c:spPr>
              <a:solidFill>
                <a:schemeClr val="accent3">
                  <a:shade val="93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04FA-4C3E-BF2D-58089F4F000D}"/>
              </c:ext>
            </c:extLst>
          </c:dPt>
          <c:dPt>
            <c:idx val="5"/>
            <c:bubble3D val="0"/>
            <c:spPr>
              <a:solidFill>
                <a:schemeClr val="accent3">
                  <a:tint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04FA-4C3E-BF2D-58089F4F000D}"/>
              </c:ext>
            </c:extLst>
          </c:dPt>
          <c:dPt>
            <c:idx val="6"/>
            <c:bubble3D val="0"/>
            <c:spPr>
              <a:solidFill>
                <a:schemeClr val="accent3">
                  <a:tint val="81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04FA-4C3E-BF2D-58089F4F000D}"/>
              </c:ext>
            </c:extLst>
          </c:dPt>
          <c:dPt>
            <c:idx val="7"/>
            <c:bubble3D val="0"/>
            <c:spPr>
              <a:solidFill>
                <a:schemeClr val="accent3">
                  <a:tint val="69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04FA-4C3E-BF2D-58089F4F000D}"/>
              </c:ext>
            </c:extLst>
          </c:dPt>
          <c:dPt>
            <c:idx val="8"/>
            <c:bubble3D val="0"/>
            <c:spPr>
              <a:solidFill>
                <a:schemeClr val="accent3">
                  <a:tint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04FA-4C3E-BF2D-58089F4F000D}"/>
              </c:ext>
            </c:extLst>
          </c:dPt>
          <c:dPt>
            <c:idx val="9"/>
            <c:bubble3D val="0"/>
            <c:spPr>
              <a:solidFill>
                <a:schemeClr val="accent3">
                  <a:tint val="4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04FA-4C3E-BF2D-58089F4F000D}"/>
              </c:ext>
            </c:extLst>
          </c:dPt>
          <c:dLbls>
            <c:dLbl>
              <c:idx val="0"/>
              <c:layout>
                <c:manualLayout>
                  <c:x val="0.1367673434436521"/>
                  <c:y val="9.180328395526769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4FA-4C3E-BF2D-58089F4F000D}"/>
                </c:ext>
              </c:extLst>
            </c:dLbl>
            <c:dLbl>
              <c:idx val="1"/>
              <c:layout>
                <c:manualLayout>
                  <c:x val="-0.12433394858513841"/>
                  <c:y val="0.1147541049440847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4FA-4C3E-BF2D-58089F4F000D}"/>
                </c:ext>
              </c:extLst>
            </c:dLbl>
            <c:dLbl>
              <c:idx val="2"/>
              <c:layout>
                <c:manualLayout>
                  <c:x val="-0.13469511096723327"/>
                  <c:y val="-0.1275045610489830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4FA-4C3E-BF2D-58089F4F000D}"/>
                </c:ext>
              </c:extLst>
            </c:dLbl>
            <c:dLbl>
              <c:idx val="3"/>
              <c:layout>
                <c:manualLayout>
                  <c:x val="-0.1492007383021661"/>
                  <c:y val="-0.1249544698280033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4FA-4C3E-BF2D-58089F4F000D}"/>
                </c:ext>
              </c:extLst>
            </c:dLbl>
            <c:dLbl>
              <c:idx val="5"/>
              <c:layout>
                <c:manualLayout>
                  <c:x val="-3.7300184575541524E-2"/>
                  <c:y val="-0.1453551995958406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4FA-4C3E-BF2D-58089F4F000D}"/>
                </c:ext>
              </c:extLst>
            </c:dLbl>
            <c:dLbl>
              <c:idx val="8"/>
              <c:layout>
                <c:manualLayout>
                  <c:x val="6.5727713638859514E-2"/>
                  <c:y val="-0.1385648716229196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04FA-4C3E-BF2D-58089F4F000D}"/>
                </c:ext>
              </c:extLst>
            </c:dLbl>
            <c:dLbl>
              <c:idx val="9"/>
              <c:layout>
                <c:manualLayout>
                  <c:x val="0.19893431773622144"/>
                  <c:y val="-0.1147541049440847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04FA-4C3E-BF2D-58089F4F000D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'f6'!$A$1:$A$10</c:f>
              <c:strCache>
                <c:ptCount val="10"/>
                <c:pt idx="0">
                  <c:v>Formaggi</c:v>
                </c:pt>
                <c:pt idx="1">
                  <c:v>Aceti balsamici</c:v>
                </c:pt>
                <c:pt idx="2">
                  <c:v>Prodotti a base di carne</c:v>
                </c:pt>
                <c:pt idx="3">
                  <c:v>Paste Alimentari</c:v>
                </c:pt>
                <c:pt idx="5">
                  <c:v>Ortofrutticoli e cereali, freschi o trasformati</c:v>
                </c:pt>
                <c:pt idx="8">
                  <c:v>Oli di oliva</c:v>
                </c:pt>
                <c:pt idx="9">
                  <c:v>Altri prodotti</c:v>
                </c:pt>
              </c:strCache>
            </c:strRef>
          </c:cat>
          <c:val>
            <c:numRef>
              <c:f>'f6'!$B$1:$B$10</c:f>
              <c:numCache>
                <c:formatCode>#,##0</c:formatCode>
                <c:ptCount val="10"/>
                <c:pt idx="0">
                  <c:v>2746.1815971860829</c:v>
                </c:pt>
                <c:pt idx="1">
                  <c:v>818.02110621999998</c:v>
                </c:pt>
                <c:pt idx="2">
                  <c:v>609.81107013857252</c:v>
                </c:pt>
                <c:pt idx="3">
                  <c:v>211.36632999999998</c:v>
                </c:pt>
                <c:pt idx="5">
                  <c:v>156.34602898440335</c:v>
                </c:pt>
                <c:pt idx="8">
                  <c:v>81.304173099785444</c:v>
                </c:pt>
                <c:pt idx="9">
                  <c:v>45.881138642286381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04FA-4C3E-BF2D-58089F4F00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'f8'!$B$3</c:f>
              <c:strCache>
                <c:ptCount val="1"/>
                <c:pt idx="0">
                  <c:v>vino da tavola</c:v>
                </c:pt>
              </c:strCache>
            </c:strRef>
          </c:tx>
          <c:invertIfNegative val="0"/>
          <c:cat>
            <c:strRef>
              <c:f>'f8'!$A$4:$A$23</c:f>
              <c:strCache>
                <c:ptCount val="20"/>
                <c:pt idx="0">
                  <c:v>  Piemonte</c:v>
                </c:pt>
                <c:pt idx="1">
                  <c:v>  Valle d'Aosta </c:v>
                </c:pt>
                <c:pt idx="2">
                  <c:v>  Liguria</c:v>
                </c:pt>
                <c:pt idx="3">
                  <c:v>  Lombardia</c:v>
                </c:pt>
                <c:pt idx="4">
                  <c:v>  Trentino-Alto Adige</c:v>
                </c:pt>
                <c:pt idx="5">
                  <c:v>  Veneto</c:v>
                </c:pt>
                <c:pt idx="6">
                  <c:v>  Friuli Venezia Giulia</c:v>
                </c:pt>
                <c:pt idx="7">
                  <c:v>  Emilia-Romagna</c:v>
                </c:pt>
                <c:pt idx="8">
                  <c:v>  Toscana</c:v>
                </c:pt>
                <c:pt idx="9">
                  <c:v>  Umbria</c:v>
                </c:pt>
                <c:pt idx="10">
                  <c:v>  Marche</c:v>
                </c:pt>
                <c:pt idx="11">
                  <c:v>  Lazio</c:v>
                </c:pt>
                <c:pt idx="12">
                  <c:v>  Abruzzo</c:v>
                </c:pt>
                <c:pt idx="13">
                  <c:v>  Molise</c:v>
                </c:pt>
                <c:pt idx="14">
                  <c:v>  Campania</c:v>
                </c:pt>
                <c:pt idx="15">
                  <c:v>  Puglia</c:v>
                </c:pt>
                <c:pt idx="16">
                  <c:v>  Basilicata</c:v>
                </c:pt>
                <c:pt idx="17">
                  <c:v>  Calabria</c:v>
                </c:pt>
                <c:pt idx="18">
                  <c:v>  Sicilia</c:v>
                </c:pt>
                <c:pt idx="19">
                  <c:v>  Sardegna</c:v>
                </c:pt>
              </c:strCache>
            </c:strRef>
          </c:cat>
          <c:val>
            <c:numRef>
              <c:f>'f8'!$B$4:$B$23</c:f>
              <c:numCache>
                <c:formatCode>_-* #,##0_-;\-* #,##0_-;_-* "-"??_-;_-@_-</c:formatCode>
                <c:ptCount val="20"/>
                <c:pt idx="0">
                  <c:v>104553</c:v>
                </c:pt>
                <c:pt idx="1">
                  <c:v>2900</c:v>
                </c:pt>
                <c:pt idx="2">
                  <c:v>28133</c:v>
                </c:pt>
                <c:pt idx="3">
                  <c:v>113149</c:v>
                </c:pt>
                <c:pt idx="4">
                  <c:v>13527</c:v>
                </c:pt>
                <c:pt idx="5">
                  <c:v>391603</c:v>
                </c:pt>
                <c:pt idx="6">
                  <c:v>80899</c:v>
                </c:pt>
                <c:pt idx="7">
                  <c:v>2462283</c:v>
                </c:pt>
                <c:pt idx="8">
                  <c:v>170704</c:v>
                </c:pt>
                <c:pt idx="9">
                  <c:v>20350</c:v>
                </c:pt>
                <c:pt idx="10">
                  <c:v>196984</c:v>
                </c:pt>
                <c:pt idx="11">
                  <c:v>200201</c:v>
                </c:pt>
                <c:pt idx="12">
                  <c:v>772000</c:v>
                </c:pt>
                <c:pt idx="13">
                  <c:v>413580</c:v>
                </c:pt>
                <c:pt idx="14">
                  <c:v>557956</c:v>
                </c:pt>
                <c:pt idx="15">
                  <c:v>4054996</c:v>
                </c:pt>
                <c:pt idx="16">
                  <c:v>32903</c:v>
                </c:pt>
                <c:pt idx="17">
                  <c:v>167840</c:v>
                </c:pt>
                <c:pt idx="18">
                  <c:v>819604</c:v>
                </c:pt>
                <c:pt idx="19">
                  <c:v>141030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DD-4002-9AB8-03F75CA48B22}"/>
            </c:ext>
          </c:extLst>
        </c:ser>
        <c:ser>
          <c:idx val="1"/>
          <c:order val="1"/>
          <c:tx>
            <c:strRef>
              <c:f>'f8'!$C$3</c:f>
              <c:strCache>
                <c:ptCount val="1"/>
                <c:pt idx="0">
                  <c:v>vino DOP</c:v>
                </c:pt>
              </c:strCache>
            </c:strRef>
          </c:tx>
          <c:invertIfNegative val="0"/>
          <c:cat>
            <c:strRef>
              <c:f>'f8'!$A$4:$A$23</c:f>
              <c:strCache>
                <c:ptCount val="20"/>
                <c:pt idx="0">
                  <c:v>  Piemonte</c:v>
                </c:pt>
                <c:pt idx="1">
                  <c:v>  Valle d'Aosta </c:v>
                </c:pt>
                <c:pt idx="2">
                  <c:v>  Liguria</c:v>
                </c:pt>
                <c:pt idx="3">
                  <c:v>  Lombardia</c:v>
                </c:pt>
                <c:pt idx="4">
                  <c:v>  Trentino-Alto Adige</c:v>
                </c:pt>
                <c:pt idx="5">
                  <c:v>  Veneto</c:v>
                </c:pt>
                <c:pt idx="6">
                  <c:v>  Friuli Venezia Giulia</c:v>
                </c:pt>
                <c:pt idx="7">
                  <c:v>  Emilia-Romagna</c:v>
                </c:pt>
                <c:pt idx="8">
                  <c:v>  Toscana</c:v>
                </c:pt>
                <c:pt idx="9">
                  <c:v>  Umbria</c:v>
                </c:pt>
                <c:pt idx="10">
                  <c:v>  Marche</c:v>
                </c:pt>
                <c:pt idx="11">
                  <c:v>  Lazio</c:v>
                </c:pt>
                <c:pt idx="12">
                  <c:v>  Abruzzo</c:v>
                </c:pt>
                <c:pt idx="13">
                  <c:v>  Molise</c:v>
                </c:pt>
                <c:pt idx="14">
                  <c:v>  Campania</c:v>
                </c:pt>
                <c:pt idx="15">
                  <c:v>  Puglia</c:v>
                </c:pt>
                <c:pt idx="16">
                  <c:v>  Basilicata</c:v>
                </c:pt>
                <c:pt idx="17">
                  <c:v>  Calabria</c:v>
                </c:pt>
                <c:pt idx="18">
                  <c:v>  Sicilia</c:v>
                </c:pt>
                <c:pt idx="19">
                  <c:v>  Sardegna</c:v>
                </c:pt>
              </c:strCache>
            </c:strRef>
          </c:cat>
          <c:val>
            <c:numRef>
              <c:f>'f8'!$C$4:$C$23</c:f>
              <c:numCache>
                <c:formatCode>_-* #,##0_-;\-* #,##0_-;_-* "-"??_-;_-@_-</c:formatCode>
                <c:ptCount val="20"/>
                <c:pt idx="0">
                  <c:v>1844574</c:v>
                </c:pt>
                <c:pt idx="1">
                  <c:v>16389</c:v>
                </c:pt>
                <c:pt idx="2">
                  <c:v>44890</c:v>
                </c:pt>
                <c:pt idx="3">
                  <c:v>755045</c:v>
                </c:pt>
                <c:pt idx="4">
                  <c:v>1120860</c:v>
                </c:pt>
                <c:pt idx="5">
                  <c:v>7977833</c:v>
                </c:pt>
                <c:pt idx="6">
                  <c:v>1349085</c:v>
                </c:pt>
                <c:pt idx="7">
                  <c:v>1379972</c:v>
                </c:pt>
                <c:pt idx="8">
                  <c:v>1115995</c:v>
                </c:pt>
                <c:pt idx="9">
                  <c:v>181300</c:v>
                </c:pt>
                <c:pt idx="10">
                  <c:v>236554</c:v>
                </c:pt>
                <c:pt idx="11">
                  <c:v>517757</c:v>
                </c:pt>
                <c:pt idx="12">
                  <c:v>672200</c:v>
                </c:pt>
                <c:pt idx="13">
                  <c:v>43615</c:v>
                </c:pt>
                <c:pt idx="14">
                  <c:v>157780</c:v>
                </c:pt>
                <c:pt idx="15">
                  <c:v>568772</c:v>
                </c:pt>
                <c:pt idx="16">
                  <c:v>27260</c:v>
                </c:pt>
                <c:pt idx="17">
                  <c:v>31432</c:v>
                </c:pt>
                <c:pt idx="18">
                  <c:v>1933646</c:v>
                </c:pt>
                <c:pt idx="19">
                  <c:v>309178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DD-4002-9AB8-03F75CA48B22}"/>
            </c:ext>
          </c:extLst>
        </c:ser>
        <c:ser>
          <c:idx val="2"/>
          <c:order val="2"/>
          <c:tx>
            <c:strRef>
              <c:f>'f8'!$D$3</c:f>
              <c:strCache>
                <c:ptCount val="1"/>
                <c:pt idx="0">
                  <c:v>vino IGP</c:v>
                </c:pt>
              </c:strCache>
            </c:strRef>
          </c:tx>
          <c:invertIfNegative val="0"/>
          <c:cat>
            <c:strRef>
              <c:f>'f8'!$A$4:$A$23</c:f>
              <c:strCache>
                <c:ptCount val="20"/>
                <c:pt idx="0">
                  <c:v>  Piemonte</c:v>
                </c:pt>
                <c:pt idx="1">
                  <c:v>  Valle d'Aosta </c:v>
                </c:pt>
                <c:pt idx="2">
                  <c:v>  Liguria</c:v>
                </c:pt>
                <c:pt idx="3">
                  <c:v>  Lombardia</c:v>
                </c:pt>
                <c:pt idx="4">
                  <c:v>  Trentino-Alto Adige</c:v>
                </c:pt>
                <c:pt idx="5">
                  <c:v>  Veneto</c:v>
                </c:pt>
                <c:pt idx="6">
                  <c:v>  Friuli Venezia Giulia</c:v>
                </c:pt>
                <c:pt idx="7">
                  <c:v>  Emilia-Romagna</c:v>
                </c:pt>
                <c:pt idx="8">
                  <c:v>  Toscana</c:v>
                </c:pt>
                <c:pt idx="9">
                  <c:v>  Umbria</c:v>
                </c:pt>
                <c:pt idx="10">
                  <c:v>  Marche</c:v>
                </c:pt>
                <c:pt idx="11">
                  <c:v>  Lazio</c:v>
                </c:pt>
                <c:pt idx="12">
                  <c:v>  Abruzzo</c:v>
                </c:pt>
                <c:pt idx="13">
                  <c:v>  Molise</c:v>
                </c:pt>
                <c:pt idx="14">
                  <c:v>  Campania</c:v>
                </c:pt>
                <c:pt idx="15">
                  <c:v>  Puglia</c:v>
                </c:pt>
                <c:pt idx="16">
                  <c:v>  Basilicata</c:v>
                </c:pt>
                <c:pt idx="17">
                  <c:v>  Calabria</c:v>
                </c:pt>
                <c:pt idx="18">
                  <c:v>  Sicilia</c:v>
                </c:pt>
                <c:pt idx="19">
                  <c:v>  Sardegna</c:v>
                </c:pt>
              </c:strCache>
            </c:strRef>
          </c:cat>
          <c:val>
            <c:numRef>
              <c:f>'f8'!$D$4:$D$23</c:f>
              <c:numCache>
                <c:formatCode>_-* #,##0_-;\-* #,##0_-;_-* "-"??_-;_-@_-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10728</c:v>
                </c:pt>
                <c:pt idx="3">
                  <c:v>394347</c:v>
                </c:pt>
                <c:pt idx="4">
                  <c:v>91541</c:v>
                </c:pt>
                <c:pt idx="5">
                  <c:v>2254806</c:v>
                </c:pt>
                <c:pt idx="6">
                  <c:v>281345</c:v>
                </c:pt>
                <c:pt idx="7">
                  <c:v>2372676</c:v>
                </c:pt>
                <c:pt idx="8">
                  <c:v>512320</c:v>
                </c:pt>
                <c:pt idx="9">
                  <c:v>158500</c:v>
                </c:pt>
                <c:pt idx="10">
                  <c:v>143962</c:v>
                </c:pt>
                <c:pt idx="11">
                  <c:v>263720</c:v>
                </c:pt>
                <c:pt idx="12">
                  <c:v>342450</c:v>
                </c:pt>
                <c:pt idx="13">
                  <c:v>69698</c:v>
                </c:pt>
                <c:pt idx="14">
                  <c:v>103654</c:v>
                </c:pt>
                <c:pt idx="15">
                  <c:v>2234932</c:v>
                </c:pt>
                <c:pt idx="16">
                  <c:v>26024</c:v>
                </c:pt>
                <c:pt idx="17">
                  <c:v>68583</c:v>
                </c:pt>
                <c:pt idx="18">
                  <c:v>2048648</c:v>
                </c:pt>
                <c:pt idx="19">
                  <c:v>92212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DD-4002-9AB8-03F75CA48B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9388288"/>
        <c:axId val="59389824"/>
      </c:barChart>
      <c:catAx>
        <c:axId val="593882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59389824"/>
        <c:crosses val="autoZero"/>
        <c:auto val="1"/>
        <c:lblAlgn val="ctr"/>
        <c:lblOffset val="100"/>
        <c:noMultiLvlLbl val="0"/>
      </c:catAx>
      <c:valAx>
        <c:axId val="59389824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593882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'f9'!$A$2:$A$22</c:f>
              <c:strCache>
                <c:ptCount val="21"/>
                <c:pt idx="0">
                  <c:v>Campania</c:v>
                </c:pt>
                <c:pt idx="1">
                  <c:v>Lazio</c:v>
                </c:pt>
                <c:pt idx="2">
                  <c:v>Toscana</c:v>
                </c:pt>
                <c:pt idx="3">
                  <c:v>Emilia-Romagna</c:v>
                </c:pt>
                <c:pt idx="4">
                  <c:v>Veneto</c:v>
                </c:pt>
                <c:pt idx="5">
                  <c:v>Puglia</c:v>
                </c:pt>
                <c:pt idx="6">
                  <c:v>Piemonte</c:v>
                </c:pt>
                <c:pt idx="7">
                  <c:v>Liguria</c:v>
                </c:pt>
                <c:pt idx="8">
                  <c:v>Sicilia</c:v>
                </c:pt>
                <c:pt idx="9">
                  <c:v>Lombardia</c:v>
                </c:pt>
                <c:pt idx="10">
                  <c:v>Calabria</c:v>
                </c:pt>
                <c:pt idx="11">
                  <c:v>Sardegna</c:v>
                </c:pt>
                <c:pt idx="12">
                  <c:v>Basilicata</c:v>
                </c:pt>
                <c:pt idx="13">
                  <c:v>Friuli Venezia Giulia</c:v>
                </c:pt>
                <c:pt idx="14">
                  <c:v>Molise</c:v>
                </c:pt>
                <c:pt idx="15">
                  <c:v>Marche</c:v>
                </c:pt>
                <c:pt idx="16">
                  <c:v>Abruzzo</c:v>
                </c:pt>
                <c:pt idx="17">
                  <c:v>Trento</c:v>
                </c:pt>
                <c:pt idx="18">
                  <c:v>Bolzano</c:v>
                </c:pt>
                <c:pt idx="19">
                  <c:v>Umbria</c:v>
                </c:pt>
                <c:pt idx="20">
                  <c:v>Valle d'Aosta</c:v>
                </c:pt>
              </c:strCache>
            </c:strRef>
          </c:cat>
          <c:val>
            <c:numRef>
              <c:f>'f9'!$C$2:$C$22</c:f>
              <c:numCache>
                <c:formatCode>General</c:formatCode>
                <c:ptCount val="21"/>
                <c:pt idx="0">
                  <c:v>601</c:v>
                </c:pt>
                <c:pt idx="1">
                  <c:v>472</c:v>
                </c:pt>
                <c:pt idx="2">
                  <c:v>467</c:v>
                </c:pt>
                <c:pt idx="3">
                  <c:v>402</c:v>
                </c:pt>
                <c:pt idx="4">
                  <c:v>402</c:v>
                </c:pt>
                <c:pt idx="5">
                  <c:v>365</c:v>
                </c:pt>
                <c:pt idx="6">
                  <c:v>343</c:v>
                </c:pt>
                <c:pt idx="7">
                  <c:v>302</c:v>
                </c:pt>
                <c:pt idx="8">
                  <c:v>289</c:v>
                </c:pt>
                <c:pt idx="9">
                  <c:v>271</c:v>
                </c:pt>
                <c:pt idx="10">
                  <c:v>270</c:v>
                </c:pt>
                <c:pt idx="11">
                  <c:v>270</c:v>
                </c:pt>
                <c:pt idx="12">
                  <c:v>225</c:v>
                </c:pt>
                <c:pt idx="13">
                  <c:v>181</c:v>
                </c:pt>
                <c:pt idx="14">
                  <c:v>159</c:v>
                </c:pt>
                <c:pt idx="15">
                  <c:v>157</c:v>
                </c:pt>
                <c:pt idx="16">
                  <c:v>150</c:v>
                </c:pt>
                <c:pt idx="17">
                  <c:v>105</c:v>
                </c:pt>
                <c:pt idx="18">
                  <c:v>103</c:v>
                </c:pt>
                <c:pt idx="19">
                  <c:v>69</c:v>
                </c:pt>
                <c:pt idx="20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99-4743-A32E-B07A4FC05B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967630848"/>
        <c:axId val="1967630016"/>
      </c:barChart>
      <c:catAx>
        <c:axId val="19676308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67630016"/>
        <c:crosses val="autoZero"/>
        <c:auto val="1"/>
        <c:lblAlgn val="ctr"/>
        <c:lblOffset val="100"/>
        <c:noMultiLvlLbl val="0"/>
      </c:catAx>
      <c:valAx>
        <c:axId val="1967630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676308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_xlchart.v5.6</cx:f>
        <cx:nf>_xlchart.v5.5</cx:nf>
      </cx:strDim>
      <cx:numDim type="colorVal">
        <cx:f>_xlchart.v5.7</cx:f>
        <cx:nf>_xlchart.v5.4</cx:nf>
      </cx:numDim>
    </cx:data>
  </cx:chartData>
  <cx:chart>
    <cx:plotArea>
      <cx:plotAreaRegion>
        <cx:series layoutId="regionMap" uniqueId="{9B511541-B40C-4316-8618-B146DFF57F12}">
          <cx:dataLabels>
            <cx:visibility seriesName="0" categoryName="0" value="1"/>
          </cx:dataLabels>
          <cx:dataId val="0"/>
          <cx:layoutPr>
            <cx:geography cultureLanguage="it-IT" cultureRegion="IT" attribution="Con tecnologia Bing">
              <cx:geoCache provider="{E9337A44-BEBE-4D9F-B70C-5C5E7DAFC167}">
                <cx:binary>1HzZct04su2vOPxyXw5VGAmgo+tENLgHzYMt26V6YciSTAKcAXD8+pPbsqulXWrbJ65vxLXskCVy
gxgWMnPlStD/vJv+cVc+3LpXU1XW/h930++v8xDaf/z2m7/LH6pbf1CZO9f45lM4uGuq35pPn8zd
w2/37nY0dfYbQZj9dpffuvAwvf7vf8LTsofmtLm7Daapr/oHN7958H0Z/DfuvXjr1e19ZeqV8cGZ
u4B/f72uTGluozdNdZvVt69fPdTBhPl6bh9+f/3ss69f/bb/xL/1/qqEAYb+HtoydsAJlZQRoh6/
Xr8qmzr7chvjA8Qw4lSIr32e31bQ7nE8r35gPJ9Hc3t/7x68h2l9/vfv7Z/NYXf7AB598PrVXdPX
YbeMGazo76+Pwi0sw+tXxjfJ452k2U3j6PrzvH97jsB//3PvAqzE3pUnIO0v2/du/Q2j06b6eOvu
d+P7afDwg5igWCBK0Ocv8gwedSBiheNY8ce7aA+lHxrRywA9abqHze7OL4ZMclu1t/VPBQYdyBhx
iRh7hghmB5IxBDaFv+6CR4P5kSG8jMS/W+4BsbvxiwFxaR6qpg4PX9fmJzgwfoAACPDE8aP/AhN4
4sDEgQLPRjCWXyyEfu36EZYfGdDLsPy75R4suxu/GCxvwW09/Ny4gg6Q5EJi9CWsyGewqANEKcaY
iy+wqOew/MiAXobl3y33YNnd+MVgueyzz9Hup0UTdKAkozSW7BGV56Dg+CDGiilA5a/bj11/sZXv
DudlSL5OYw+Q3eVfDJD3D/VDaL5u1Z/ivGJOseD0ZUAwBBMuGWJf4vteTPn+cF4G5Gu7PUDg8i+G
x7Xb7c+6if5VhubVv+5N9jMjS3zAGGZCCogZT0IKcGIisVR0d/2pffwvR/MyNi8+ZA+oa3fwL/jz
a7Hjd9VH91MZGDlQMY8hO3nOiTE5YAqhGAzrOTzfH8DLiHxttwfC7vIvBsHGmb40r3bmv5jbV9vd
bz8zWYkPcEzhS8qXqBimkEtKLmPJnwPzOKzox4f1Mk7/4TF7sG3cwfuD7S8G3HXj725/atpPDxhX
PJYIf+Fn+y4OUy4VUvyv28883ffH8zJGf01kD5Xd9V8Mk7fmbifJfN3K//dkgIoDLoUA8wD7eBpv
2AHmHAu6589+YAAvg/BXwz0Q4PovhsHp7WJ+Jh3DwI8hcoi/spbnQBCQW2IJSc0eEt8dxss4fGm2
hwJc/cVQeH9blg+v7v/PvxoffqI9MH4gKCKw9eljkgir/sQsxAGVsRLw7eXM/odH9TI4e833QHp/
cP/LEbDktrz9uRSMQhofg8OCdPElhCCfpEzEHNSZF6PIjwzoZXD+3XIPF7jxixnP2a2DSsPPiyKM
wqJzRDn/klKCsvLEaoCEYUYokeTlyP794byMyNd2e3jsLv9igJyarP+5iQo7AM0FDIW+yLXkgWKS
IrChr5vgUW35gXG8DMVfDfewgOu/GBT/+uj6ZfmZAZ4cECKYgv3/6JH2BDB6IHdmQ+WXasue3vID
43kZkr8a7kEC138xSPStB9YLBc6fGegRZOyQaUAy/x/CCJKYUWBmzy3kx8byMiJP2+6BArd+MVDO
mtL4nxlD8AFIxAT+4kdAwA6exhCoGSuocMUCzOdpWvj9cbwMxtd2e0DA5f/PgfgP1enHNXnMCJ99
5H9bnKdQnOecI5CAP3/t4UBAb9ld/1rb2nNXX4vl/3k4L8Pxtd2zof+/rr3/57r8X8cXVuB11p/P
PTwpzX/77ucJwpmMvabP6vPPpvl1Qx/d//4aioZPANs94tlu/7pMj8v7V4OHWx+grQSfJhTgFn/m
wDGIlOPD7s6uyMJjoQRDCnERYyhY1o0LORzGEAeguBAkCLg7IHAxUALf9LtblB8ASwBBJkaxopQr
9td5k8umnLOm/mshvvz+qu6ry8bUwf/+GrpoHz+1G6aAWikFZ8uheI2AnAsGG6e9u30DR1rgw/i/
Gl51S1CS6NyE8cQKdBurESdlIPRwIdYnOcf52ZPFeaFPjMl+txB7BQdJHXwHIZgQWN6n3RJWFY7h
gHSbBr+8a0dp66Mqkq1YqdSqfjUM3sanTTq37bm1shEXy5hirgvG6u7E1hF3xzQlpdvQwUm6Tr3A
UzKgxSxHLB3duoW1vccZwenKFpkrk8blqtnYUszoRpYNooetcl17jLypmhWntq3XohumVVEUKT1p
i8obbVvSfsiyfr6PBku7ZPHIrLICqU6nwg9/DIXNh83IzEISovLRXdoZtW9ja4t0NYztEh9jFYdK
c1+m9KhcFPuDR/2SbSMZ5zMMbRp7q6FWJ+jaKwpzqK3BRHdFPNiEchzRXKu5GG0yFbOZV3hxRpzk
wxC7chVE6QpNnGPjUUirqXrjlUnJqskGta1w31/ZHOMLkmUyTxAE3ZuqQhdRN+V+FS3ZeNYaX29y
Fw+xjuko/qjqyjPNG8+ay3QUTbUpy2aK3npKZ7oOI+3LU7SkiGgZ28lucY6LmxHX8YcJRem6Ji5m
CW+r9ka20l2gWo4fe8+M15wXMl2lZoGJNqNRbYLFTKqPqPHVuGYdh0mXNM+tlhHBMglRRfAhKiK4
7miuVn1UtVybDhVCL3M2ZklK6NshLQTf0LqkbZLGWVhnLQvrpR9L2umoUF1/aeZ5GN76SkKfaVx1
N4g3eRJ381wn1FNW6GwSy7E1oTkvvI/YsWwqcy1Yg83GZn6s17NP7R2qQif1ZDpu1kVUkng70dC6
pFsWhlo9V3XhtstAyiVPFrnQ9MLZaBjvJXUTpsdKdbZeNMsW1B7PqK+aTWC+r5K+M9ZfVqhpb9Bg
4cciYoD9wDrmN8GUxGR6EKZpLqDrubMbl6Z1sY6ESt1l4TEtLjvah2KbztXU1gmZ6txuQ6CwvzCv
kL+aOhdlrW7mpu7H1UgIHS9R19f2XdWSvDzlsO1hF8bF7tO6Qb6nSH+5KBdshsNJEVuscqTgyeky
CVGsXCFjT5OyzeSyaDymfFhWRtVZf8SLVMR/sizK5tWcVbHftCLOow+uy2HVlnyA3UzN0t4MZojp
OurGyul57GHWNfVwM2tbeVW3tcl1P/jO38x8YvUqjU2zAktp+GqUIkzrfs5UndQDg/ZR7wLaNmLC
xbuhdGAqqJ1mm7C+Ke17EXJXXI4xa6trOLJX+bWrDPiN4KHot7ZKGbOysfXXhnWROepma+dVN1Mp
7kisrFjFU+/RthYd1IV9ZD6VDqs3gTQtv8lruWjbNzhsOMbHRYHdJsoW+Z5aVqjNyD27zjojzpse
o7NuLg/zrNIdMnpChCR55+yKDDPTFout8eKoJD3TdZbaVuO43ywZf0fnYjjkGWAV6kHTrsySMPTi
UmVNedlxFCV9JQ3S8WKmE1rg9P2wyN6tCxIZcRWT+rqm1aeuScegGzPxLSoDPuqXoVa6Nj0sv6Hn
OXjjMukUG9/WGDxhaUhzT6oU62JC8VXZVIfFZNxGZPzDYJXRdZ2zVb/g961sHioA+kx0oVvlDB9G
0+i3c9emR6LuP9ahuqBwiGpNwpivUBq9jayyevRiXqkdMmrudIhkd+xmteqi6d1owrYNKN/43OSJ
NKM4G3waYD8M296lOpoNXiuPjY775lzUNXhWKUU76T4z58rm72VF14YtS1JmJKxFI1NdWNP+gTNM
k6J4X7P5RAK3TRDOjvtFbmOUd8chdisXF+xoVt2mdOnpQqTUjEEwoP1ykjW+3GR4qbYsLWGH0HBC
QwkOrLdvIHqNK9eAuWasOiYtuFC7yA24Kf5hEfM1LWOpe5R1n4TvD7mYe22a5TRNhz/bJWoSV/NM
dx0LmsRxo3ExykQp53TW021vYr0ouaJNv8oIvYe89ijC5WFtCNWtr+abtABqkaQ5wJKPCOkB1ZsW
R6fEZtdU2Q3E+kU7NVu9TC7MOpVVx1azsXmRjEveb9BA5VWHVMQ1Dd0Zy+LjrKjVeZ/yK9QOY5JX
sHtS1X8YBnGFbB7p3pvToPjhIGuvVZGdE5OCq55UlWTMbrN2tmtakPkI8/kPcJ1jgnixcaHupivu
IShFRW2OolZ9tIOfRs2CsXXChhgtGoEv1GBH45WSE9YY/Myaj+UVdktkV1lAnXbBhyGZ5FzfjmEB
NxS1oopW7TSUa7PwtNS2G7p1G5fjdsA1Pxzr2L6bUTpWMMhMwiK70RjN4uwPNS8ZWMHiex3h3rSr
nPTFsUun9roOAt+qrsr+VFHbxkksnCrWeG5PwUvMF8639aopufxDyBofs6Wob/PUO7yp8nlZ9ZUt
wnpuYbUml60ywYvDLC7SSjtLW7vuOyKvfdtHVud2zFudLixa+1E16xRiw1meFSX4wWzJVmga/M2U
B3zoUC7+bGPSrRtICa8KYIoQEoph2MTTHF/0WN0i3pVrmUWM6s40ZbHFOGvij7xQAZ+qAM207LMM
6WqXjWshh3bbxkOvx9DHSbZE+UWHs+mT6gxZqaYpuqSZI/OBy3ZJCpLaOOlcU2SrHnOPdJF2xKxZ
SuNh5eM0zzVB5QyAA337gGwZziuTjX1SkxzJTY0KdJVVYRpXEaph0mRMo1VmfXReLXkM9Kp1YtsP
NdV+cPlFFWG/TckoPio0FIcLGtGxLAqRKJHRtfMhrMost2UST9UMIdBOrS5N2YGbjTtgE4pfiZb7
Ws/9Qlexj4ruDBNlkjIfRKebwrcb7orubdfNyyGBq1Mi0wYfITORVYt9ARE+y4Y7LPm8pd7iP7oW
0xK8X1kuSc2mvNN12eeHWWPZH76Ph3VR9YFssiFSXledQe/FqLad4labqguHKXPVEarQZLWLwL00
PuUJz0Z2hm0njjNSNW/lJD6Y0qGV9wMuNRr8YdG39blhEiWhjrceXOCWZ6QgK0cjfO18StYQTuuk
S+s2Wbpp3CqM6ZUpmTlk4CsPQ0fskaFNuUmBpIPnM1y3EPpORBe5bd1TBcSmHI6C62tNTRFfDcCr
r3rXjxCUuvgkcP5pQlN51JY7f9vJIe112btmbSvRKK2aDJ/ZokfHse+X85yYslpFyhq0ztKquuuk
99Xa+qE+kmqoz5dJbfrGpVtRuLpI8qX3YNo0FOJNiBywqSy26RZHS1jJxkYf59LnfyDnHSQnqi2P
BKYqPRQDVqupLaVWUVUmi4ubEy8qlEztmD9A+PRYyxDGrRgndzznkEBIOE+d0HFkupr5eAWupzca
4g3f5qidgePmrj9c8FBuh2jpZdJ641aBCqsLb6bjtCyijSVLeBcojYaksNF8aD2yJyGzYVORkd4o
SGqaB9akMUpIiFV/MsRLuCi8Gt+38E4B27RVHDtdsqgd9CzS8FYOnTyjTmCgLuXwBrJHlOslEuMW
pQMkZHLKGu3LHtz0zJam1iXy0/WI8DCAQcv8U1wh2NK2msmfmcA88S7OigTNiiYdc+246aMSm2QY
kdq2dSZ7HU9SroauKpKODvPHdiSt3agiH/LExWS6iMdI0uMik8YdxoGXo55s1ogTv/CrMiw511Oh
Grd1gxPHOabVNRxzY0leVv64L+h0XFel1b6Rdl0Ke9d2AXerJeDhlDcqihLoqruKpnk8trxOtXK0
XBMTal2gIot0mY14szCfFgkdwKk3UYcbTcxs56RPh4ytB2A22UUO8Gd6bGOZzBZScs1JXmjKusps
SS/IKoWdeUgFv/VDM78xcSiLzThaz+H9CxESFtrybEzr6CiApz7t8z5P+sG8T+PcnIBXxyeyWvj5
YBzWDrzmVsmObIaep2cMvPgFH2uxJtJEEPMz846PXZ2IbsnXzUzyswHS6ZW3lN3Jfmk/8Bj508mV
w1WUomJbN/KdpWV3hGZanHJe1e/c1PnN0k5mHVDmtxGrm8OUEJdtwAe1q6Luu1JXKG51K8l4VgQC
IXpWqFk3xgCpX2A392IE59RNb5Zhire8RkAxTNPlbpWXqe9POCSP63zuhhVlGLfaQLDfTqQbjlA9
0HCK8jTa7JSNY1nHoUjAZKLDrhqbDXX1pKGcEbfQqQEy2Kq2MQntG/4+9pIlaQ05ts3AanseCATx
xe8ySFzotIQJFwFnl+kUx5sKXkk5K7tavM/SeflkVSScDggtFxVyF5AsepV0MNq1KgeWoKHEgy66
qEimEPXqJLVAC6M4NOhEytpCwJEM0GpN4oxb3gRn+SrUwOK35RgVl7FoBqUjlhXw0dCCA8u4yqiG
ok1+3JdjMyVOTMuadDYkY1qa+65Z5nXVs3Yz54a5zVhFedjUXUyHpOFktyEhpTwZxSgi3UIaeRqF
WhzNvkp1F5dD0jZg8owg9jGee/52HufluPQ+LjTqfaoH07N5jWZLiM4gmTA6d3LI1rZBxWoiNPtA
s6K74WUWdO0YfYNp3635nKVHRApzXLeIwob0ZXXdjx6rJK4nNidL0ahPHFzRNULiocomiLpDBnw3
J36gCSCvuPYgF3yYM+mMJraldw4FsaIBAhzQgBJyzSmfIBcNRXuSL6Q48s4Mm8jlXaWLUmbrrkNZ
EhlrRp350Gyg5zwpDK5WJKSZZq6nq4j3/gMEt+rIj46e98sUDl3UNbNGsGdIMo11+VbZrDgraWmu
q3guztk8dXpowwKrL08EwHKcWldsOjpPeJ3GRe8h13FAFBwq7H3pS78Zyt7Qu7mnxW1ZRRUAO4uP
8O7UdNzytt3aum6OkFOGr4VyFmtfFGaGWJyNV8GlotJlLqrpqB8wf7uIkQyHLQn1hzAA6EkDfux0
LFBkNGTOBhI+IFMnxdyhcrOUQaFVX5hiS7q8M8kcCnNlCaQ/67Qg8Z8lzso+AX2myldkaX1m9WxD
eShIseANvDUmPo6tHLvTgo+LSOS8TPQo93l9W9Zzd4uiank3oX4p9NREyoEZAS+F1csjdzayes6S
oSgqdlIU87iprMw/5HEL5AdiKFoOHTDOT0DOPGxUkZNGRyYyZ8SjrF9RDiY20QrfgBKFMh34mJ0I
Q9MPXSWuIX4jiByjb+7HXqA8aWvVcdhZs78tmCLHY15D6p1+1rJ4OcDPFWrrO4gLQ340RpG4khQP
7Qq8pXtnit6CWpVTmycdyCuHS94tLgmmHY4juXTrHKPx2oRIrE3FHfBHhfMPfSvLY1viCicu5dlt
aBsQEXiUYsiR0iECXWEaW1oe9VTWH4aYVHyTLxiUtCgIUAGKOZ+yNRbeB60CLfPVZCR878CpgySR
M1CsQoXNnxMrIcC4vgHVIVc16E6yysmUEMdxe5x6FdqkGXN3B62B9PMBqAYuyvYm5FF6Uvs2HSF1
sEVbrCFrg4e0HELUKso6NGzKVjBg9rMv18xX7J3EfkkgMsHHwCYpbF41LGBDtLLVLmLBdftZY+I7
nYSYih5JmR1nWZ3NWtmYlEcm5agqdTE6iNY6TqsetUkFGsNyWHoyFSYBGbBtLqrMwmIQbBc063yJ
l+qkVMMoiG7nESQmKtpo2YiqKSLdTFXmL+NFgRQzq6m9qRmHtWqpgkeMMoXv2FakOgF9GjXvKKk9
kZDu0vKdwzPA70Irw2HIe4hCkS1nGOA0drQ481yR7mNVC5BbqhTU1C+yDWhVsEgkWJB9+sqZ8jS3
keGruhNps1YVHe0hGiM0JTHv7XQ1pV17E3EKDyDcwjI96ji0Bb58EkU595vRI8AgbjOYXEwn+Ixq
xq5Ye57heDvzpQN5a3QKFqovHEwpeArPD4ATqKxtWzcXEUaAP4hquDrpXFf5m1KAzK2zNl2ad4j0
5XQF7jKzW48UK84i5mBT5pCoF2fVPDHLk1navjjH4Hqq06Ev+g9A/H14X8dT6t5hj5Z2Mzai2QW0
LA3bHjHRJU628LTKLzBQNza8PFefpwrnbPv4CCS/qEvqKswJhHRfn1vnwaMMMIbpRE55o0DDoiDR
yZimLBmjtu7XJm5gilPJYPiE9OMEBMllcCKYNxAzWHUaxXPQzk3svZkkgSxV2sOK401Ri6W6Zukw
xvq/EMlrkNYY101IudA1mtMFgp317QUba9wcycbzm28XCqCq+7Q4QZBUhEkGNXhFYrBDeMHuaZXA
jhlRyFDYtYR2F/VEDdahGuJJKySc2VDcVyH5dp/kb51CW3hTLIbDZgIqMPFeaQLINNRhgDzpWETt
DSh1A0pS2A0PDtK7FekXfsxm33VaDlGdQd5TR9FmBpFFh7Horsqxsm2iBsTXltS9ridUbWba8T+7
UYZxxfMRUuNuaSHYz4HWNSQuQb5jcTS8FR3ONwp3+Dg0EXYrFVtX6W/Pbzf8JwUfWEqkJI2ZlBIR
+vmlxadrukSkxRA+Zg05sIG93bijLC+6lad8unQjG8+oGOvENln3+Kbt44u2L5R9/r6wGA6/wJlw
kBPoruz0HM0OTG0w9bzowRIglkUZH4FCnD/kvIUEQkG1yX4Hy91pzL3JAmmVSsBLMzHF8PLM8y5d
bXw/VCAjuapMzxc21J3mkTqe7MJb3aVKnlZFJy4iPrTHtXRKg1bvswT10kebKDQj1nlOSf+dge36
fQ4CnByVAup7UBmUROwtRd05UnQQ0HWZkulSVtV0aXMHdNEhC9zg24jvrGS/M4YESJkSCm1gT88X
Qc1p3DQe93pQFSRXednSPlFTxo6+3c/+pKDKBzU1gUEPRUTBsj/vZx4Wa8GmGjBOD8o6Aq2oXLsm
H/oEpAyIDd/ubn8jQ3cE9hGhUA0FzV/tSoxPKpf1jE0N/qjR7efAYyYDdYZ5BhFoK9MCnH7p550I
BYEBROQFONbq2wPA7G9DgD0FBVzCOJRP48f7T4ZgRmKmAmpAGvh913/IfblEa8tYiKHaGGUXwDnY
sI581kJlIPfFTbqUTQQaT9eDoCccAnEQZaCYBCggnvssb1Kd1kK260CKONNUWmOTNFDWJGxKBxDZ
AviPpMtGAznGQpbDidpRQEKczw1Iv7Uo9Ywagg7brI3yFe8D+P7HEgwfAgRaqBnsOCijUE4ioaod
qP/M2aSKJv+nzGZmTmogsuQcig5xu4rKeJ4PXRlQuCzHCUBUfsLNO8gtIKBClQYqgZ2dIOiGAcGD
ZY1g5X2f1tVmQmYXescUvjdD1BTrokn5SSeouMrUDFc7LjjXbqSi1ww8Ht6OiO8isc2BDZChgsFD
vdxsAw0AJfi17DZrpzbdGIvlceU8CMEsiP7UykJ9QjSHAA5rbIADpFBROO5DnKYfapWWwEzyPH+/
uLBciWgOEEwJgyHwMoUKFAHlvTw1roWAXooBSEiQ0bQc5nye+wdeMmDRjcr76O1kaRqO5maAcO97
rkCcaKnFq2aRpto0VMJzqAElaU2Wrp41U0CpktnlwKIKKmGhQKcx22iysJYpFG6Ww9RnUTgK1QQB
upqdgdrdZz7Cu0KZ46lh0bQxNICU6utpQocBj6g6mcRYxTqYDuTrXs1ttx4+P6E3DDrpoRZjV40f
O6GnzBh1CHW8z4sgYNICSt4ONk0Dg12A49tkrIbcX4ZJtTd+sQHqNO2UgtI8qo3hSnwg1MGusQjq
GnM0dudpCHW1TtsihQp+JG/TYjrztoaqQlzb+RzHDBLI0ts5On5kadNohwaAHZiOuqFaMVA2P+Gm
IFdzVmCmMykYX6VVvZTHkDbV3wt7ewcOCI7BVQCFghN9gscxhkMYT72Fiouipbgm2ngDnD6D+uEV
zBH8lGRphBLc5edW9gDBt53EvvPFsYBDtkhA/wToxD6bICPkh6kcobZdKvDvWQTS8qqB7Pby2/3s
B1cMp+Zi4EsczgjAaazdf9LxdH5QesoVAfVQ10zaE4qB5oPx7iq8Ze1uhswM+Dvub+fOn4YVOLcA
EhqGjiW8JQHnOZ73CEouG4JtnGY0Eu9zhasHi6jrDnOreKVJLSBVLhc4s3SSLrj5I4AZfvr2pP8W
cRQcq4nhHT8GZ2XgUMDe4ZURrGiqCii+LrlRF9Ocju0qm+iDmh0Y9bf7+tsGgr44rLHkGA5jwDs4
z6eb91nNHBOLnpam+Mh5ajrN8hIuqKFptXByun883fC/7zeOgSIwqoAqfKY4T2LMomYS1VUM5bBR
TpfNDMkRCHjiChMMx0oon++rbIad9e1ewSD34CWIMDiRBO8cU6CMjO7Dmzd17FM8AiUJ5QVC3h/P
DLlGF3NZt2vCmvjeiGL6xE2D73kUhjIhVvpbn1MT1pGcu3vSWEfWcFyEnxRQ2JtXbarKK1EN9N3/
UHdmy5HjSNZ+IoyBO3gzF1xiVWhJKZWSbmjKjQtIAiRIgMDTz4nMqu6qrJ4qm5vf7G9r6+rKRaFg
kHD3c77jkmMy3KQbRMesBe3wnMIOfh9any6FqBjD9AvRDRVQW+iLbStN4ddaYyUMu1IzbbqdEFqL
ROGb1L4HkVZTTjoydTc4NOH8TLH4bJaKTHvn+dsReMTI7jcvQRWx7Vy3LyJlw7LkTTgh3pvFJBmC
ffJj7F1Rr0ku4W8N8FuGpDoukKrWb6m/4HRQFXPyZIQLE7hcoyYHMC84TJuwW9ZsXkkrYBZfx/d0
lvj18YfmQwK0+5cBIzi7D7XFV6h72Y63dBHVB57UHnxVZxY6nNa46lip2CIB8KzDgFHUVwO+5tgI
H/Usdfe1ChzIDhaCF3ESr9TD9rtMeh7YrnUhzpfRdOROwaF/3H7oM009u6yHlfq1W8ar8NWm9E5F
w4I3AlIGUrBF7U47tu0j3odTHoxAa7xRf+/7IBoBhuga9dgyqnKV4By6UVEHITni4VLIWa7hQcjR
QngkUfWpbcYx2dlhTQ+bq4MXJVvzHDEU/IKROJInIoLoPM51WOe26VhbjilT+7m73toLgLgD/GMW
562oUJlsFy5hzjaj57PiDnyYNNH551EdQbSb8WBUhN/81Gq6sB3Vq2zM9aNKGUq1rFu0ST//PAwa
Vp9pi20VN+0ys/AmgZL4skUiKBIWb/KwWJfGBe8VeSWwTZ5CkC4QdUJauTeQKfw8ekQMECbJBDEb
3ec+smm0MzY1y65Pt2rIqVvX6tKN0IV387CoqQSHMQyX1iir835DjrmIwNiQHOQfbuafBIqbLb7l
cVxquY8HBiG5t6hoUKVlQ7MZz8gAY+z64XZzG7hcxrNIz8Ju2/7vn/y/PvdYQ0CxJAUsYIy1HL+O
JkDi0mXrpqxOIX5k0BE5eRCLdOPnHy/0G715/7NU/EQRvwiJvqVuftt+9a9//e8nMeC/PzYx/fsX
r8uz/v1vl9+3bv36p64v9K8/htf57YWvcOaf/uUvnOj/QoL+3M/1v/zmnzDRP8HJf8REYWoFqFH/
Wrv1F1D093UL/wZFf/srv6GiiORQgJ2o4SFaX5TW31FRj2L7UwDq00vhyeKf+Fh+R0WBkWKMTICQ
+kmAgxp/6TdUFCu9IGVQrFbBhoIIsGD8f0FFfyn4QJEQ6fYwSmONTojh63rn/KESoeDhObEb5L41
/BpKEuSz193ybfzm0+4bSXpvN0Vpcxx7+n9rbn68MoNwgHcX4qZPf5FktiUiZkFnl1UqLIQwb7Mm
7y5mj1Frz3/4PH67Kf/Iw/4qGfx8reu2h58S0K+vteoAnKILAepMswLCWX2fKwljChRJFVxaPtlc
mvaxNeNp1PGx27z9EMqvJl3/oQT/Mlz+/EZihjUsyDykaeL/+XILpdYkDro087zhMCo4kWiKk6iD
XzT5Jzfwy9iof2pXfdwsf+zqfr4qw5a3IAWrxn7tk5M+knriCYgnHd35dFoKYJD1JTAN+J5+xYk9
yV0jDzReL7WE6sfb08L7h0nWXwLp7UW4HDfuPaAVm/IVCnk7W5F1Mbv3w/nUDt6NosvJhcFXNm//
0JH++Ob+0JL++OYhb4U+YGpG0S/9+ZIxyefZcx7DZbJQlCYJM385OBy7M6Vn6Ky3YY1aCovev4Wx
cjcM3WdYy9Ph7++h/3QNU8ggaJ9C7zpu/PnbaJKeTWpyLLMCzv3sJcem7z7PHv+H1wmut8Bf3i9O
hOsenxThgF96UuV0FGrEZbJqtoeJjzs8tPslCh18BHVZ/LEMh+e2Qhtet1WGs2Xeo3NBw9A3RxZ2
Qw638DPQym92CF4I6YPMx9gMiGAOslFOaV4pd/bQyYHAWNscqsVp9Slw2UHfYI6KCsraV2gMfp42
NQZeIE1/fyWvV+rv3uAvRw4AMBVLi4exj9f0xZOd2zEI9wdKR/gKkRj+4Q76T7f/VWfGdcISMc/7
FYdnVRfYKhyA+dbNjdXYjQgoGQcaSEU5FO3KiuHa+OhZ4B7GYkI8FV3F0WqYZ7EmBR/8Ht2S2MFu
OEY+qLWt59lKAMDZYSEHPfbtMRlYdxOKtL8HLnH0asn/6V1c555fLtv14cV/oojBV/nlspF1jevB
aZYNCS34wpIjMMd5LAUDi55NodQ7zuO8S8FRhls67rd1Qa8dyadmi0XhbLCzpGKZ6obwigl+0yEV
SQkaJbolESYtWResJ+b495/2LwUGnR3OGxzvKTZOQFULfnlu0tiP121zMBe8yt+liVfno5s+6DQ9
zCp5IjXYv2XqsqWr/uFJ+stwd31lbMCAeIk0LP1Vj42EwVPAWpYFwo67ldhbMizudvbGR74OGGlD
Fd/8w5u9RqT++Cn9eLsR1mwhWsVQu69Lav5YTz039Ss61STTisUfFyaCnYTy9ZT2LHgisNA/1tsV
XXCKnCEwRllVS++Fhgs/renGP+m0pecZZM4HZautkJw+A78/mkguTyIdFrT5qFVD4B5Eawiel3ow
XYZL0Lx6SaXy1a+9fPPazwLK7b6XdMhVpeR5njTZRzEkMn/04izdFMls2iS3q53nq99oGxCSc5V3
/TC+QDeKd5KIu6Ab36w/6dOSdPEt6ekr7/RWTqSKv3NFvosxKcJmul9AsubA8zN/AbXcmP4pDUW/
Bw++niboCY+1g81jGfBk15LghJ5Y5LJvl3dMXmj3N79hJXy7ICyYFv7FxJN3P8TbpdMuqgswbelD
BcK/jFIXPGkWm+dVQoCVm7dgyMFCtDxSVhRdyp61N8DNHpsTx9BapAShgrip+Pto0XSvjYRbXU1f
U9fyfMQsuwvCjn0hwTp8tW4mu7CPlveQQFQHgQYgtOrlSXrzeKo9G2dt7XpwKeItgJ+bBbKyhwS0
dj5KFCdPheEp7Tt8SvHylHRNaYn3GtJwzUlg9IGsOOuC2vILrU2zM3Bzm9Y3xcAtmFnn5QuSANka
d59hwQ4IrowW6hqLdx503pLYgJY84XBU2xvI0n2eCFcsXlUCgjguhO4wO1eASQBMSmXxXpfxQTTt
c5uKouro+OAQJvhO+6ZGRGXxcErEkGjjnjxVEmxZm+DW8xTe+Ay97RYeS31rG6/JoMHTchxXVQBc
n+/hKkZZXflRxrjEWKs4OS+D2u7WeJpuWo9Nd703L5c5nnVRBxQKwZyE36gYpyVr2KDHzOsgDi9I
AlwQXbm1Md/Bw+SfMYY+pKSTF3yEYan0asH96CLaMENqrftzYmKVBVbwx2WORwirS+Eh3FJMFLhf
Cja9axRkyGBaz9hVdND+/M1G7OnKJTxF6TYd6gE2X2aC2GQ8wcWSgVwuvZy8ozUM86YPoFdHRx+w
S9ZU9Evoq/ECA6bbLU2QPI2bxXfCLCm8iT76hvhZum6f63hRZd0JtJNz8Di14WmuYUjNEnJtPXOE
gMiqT6EKk6xlNtwH4dAWwdzfEuikmQeI8jjMVXgG7m7BrrbjN7PCs/VXFMR21sGeXNtEBE+aEQ9Y
yNrcT1ow0jG1X1RQ1dtR1HXqFeG4LocVwoYprIimtIQrDn9hhseeg7oqeDSCpuwJjsQkUQDMlg5G
y9w/67ah9jiu6/SqmUt2lell4VnBipVVh9QHASJ8kg/VxA79rHUOuqPJIMKA/+NuuAFTlCSNBdC1
vUorPqPGilJ6cDtmRLv2bgG7ElTbAc7kpybkYGtcCrW42gNEi4tauW/d0HtHKJLHJh10Nonu0d/C
tIKq3T+ugR+XmgTw8WMH1riKVbFFyylCHKgwbf0W9mkMp18M+RTTMZvHYcgAv9+BBPXzZWn2HjqA
3MQxmFBkv16Us+RMV7iFXpUC+abHCqjJsPi3w8KqciWxzqiqLrRpIAiFfn/w1LyCs+lmRBXMDqU/
i732W6jVFexuugJMt7zj43bwdHTppL74zdrto357Q8+Bq4CVBLlchMs49gjkslldbrllBYJmOTyj
BxHFX8S6pjdUGV1W2+Pqq7ua+qBDU0CBKXeAztKP/bzu0mF9Ck1029YLOYaNC07edrT1iBBK2k1g
I5h6o7hGRdqCB11MjHohUfKlauBWTEAFYAawUiT+hxh6DdwnTc/gpbLYtANYfXlTBwaPuqkhwdIq
R2AKjDL4KpCA6S7WQKY3jV4iMgB8FnbZ/PFDDymymBKx7mrVkhxI3gFUHslRNJac1KzKN0WTC1o0
fecGwNRwycNtbzQpA4FHTgwjuzHRCn2H42q3Sw82C8fFwXKO57rhD4ukNLeam6wigPmHCImYmrZ3
nl3AaC9D+2lhbNhFK/0Qyh6GGaTIS02jFwaCfQfVaPnaEH6M0eFmiZ/OULXA11T48siFiWMaty+u
hdEWL5W6NIICCQ/791rV1UPo6Pe6R2xH0I2WYPN4ETiy8Cwy6rEadXdAPYmgNdnqXjeimD1B91xG
OWB69hikNsmVxLmOTFeXe63iO8qS4NZIu5bhHD1MpktLwe1ult2adwyXc0yb3CNjv1MWECAzaZo3
ug0yszURTtM4Kd0QxXgcpqRo+TjnTE4HHiW4OoyRy6bMWow4qnrTPkedjMthAHmAA8Sg6a4vOA8q
pFzqddeuwRUPCy+I5495xNsw50sHvxPJmi4DyHaiyEnB9PEUVNJxKocpMk22eN1bv2iC4FzdfUmr
eNzP5G0ACXDSrWWXppN3m2FHiCJuJ68MEuVL9WXici67pvY/el3T3Ld09p5ZNPv48wNHHMmbHpm/
Nk/MoIlZe2t3POmrg0iGL0C7yYW4mUJMvbLNtFpvfsQ4tOfsW7JGZZVIgQyAW84/8xw2CbpXEspg
hyXsyYfBJcMRSaimyRNPv9TNOuO+g8B7XL1V5JgbliPowAD0a2VvppSfNffij1sE3KNF3d6roP6K
0aXsW1S01sbi1KH6f60nYXa8IQDaQyXe1lW2mamH/r7FHEB10h8EQO0CMUM/N1bJ20GjnWr7gJ/8
YesLrgHE5a3mT7BHoU00c+nq9q6lqM8eQUGekCnkffJFRc1yI5msYAY73G4zkMSUByZvp67FBJWO
x3Sah9sx0pkLOjQhM/XpCaV4RMez4dBfgB4dkK0JjnFVx+8LmsC2kN0nZhQOBZkgUeHLNcd1H4t+
kcrPCRXpSdnewWGLFtzRyAzsKq9CszBEH7WbwTmQJDgsKVK/phWsHMNuKjoR81PYL2gpR/oIuwDH
cUxNuS5bXKDUfCbd3O+uIGhJZnSSagNvquOOFWwYczqS7XGRjXdRKWg/zGFLugucUMhtVt+rVnpZ
FfvfSQVQHAlcBAZ6kM6yavqHGcbn3vFNnHtn6cfpyjFKqvoTuiued54MbmUSPiaxiI/W2wQuZYd+
QazyiEwEGjsbQhFZZy/3URv3ImoCaCYAheDOX/l8f4teqY907gr27HbuqD4T1l/mZHjsJFlOAuTT
rYAQs1shyII1idC/UXZBw7Htaht0pQomcROvkzmTzolShymSqnU0n4dV2DyxUrzMg63gtvO9bMa7
ISHQzOcmMz7nB993D8Paom5g4rpt/RoURotzgXN/hBM9iQdaWdg5U+IM3A5EFImy0weVovNSffdB
t6bK5ebLIwPMCe8C5x/weVj57aZL1fTh48b5V/gF9WfaGMBY9ThgioC8kDZ2H3W0Q8dKxWXm9Zqt
1ziFHUC4qdjew+yBO8nUTYioa8GiUZc2Ct5I2Hn5SPoQinnXFLZJamQmhmeTTOExjTb/GNZIRuEO
2nG98YyI7a0yaQy7RAucj4ctCg69jJqdq9yl7ZvhIPw0N0ZWufFMdGzsMn1MgN1g2Aqz0A/X0h+a
r03aLSWdqwB5gQ0x0C71sqRPMfX510RZW9J6FKdoEV/oZPTDgALzUE+9uWtkuu2Rg5C3+KESyfMw
diWaq/CgRvceJzr+UNfL8hGry9xDW8f0bgLceSvSCbnByMJWidWIqKujeezfeox/6rd+TxRSAVOr
9ryz3ZMAFnuYZfuw1FF99sN+y1u34X111LuL+CSO3gyLrV6CRzaJ8ETBpOUImc9FvfbNvdFo0Tkv
Ncy3T6LX12e3ah9E779tQbPkPhFHhGEX1EAKxH2Rp5jHT+sghx0+TXGcVESz0PLkq1RpfYOQC+5U
44+PbJYeMlpo1E+pQaTd9tMTWTAAKBq78bUeJpLrrcIdi14sPG2TH5yUm6dP2wrvp6/DleNccCwp
PJ4mO8AJ5q2jPX0gCAoXEa4FmoAillOFSQhHjBJnzGX0pgEzg0bFQXvWwYDplXfQnZonmPs1hhjz
YNpEvZpBJLmYvPem5VBssFcD7Ag7oMfTJ4adBnL07vy5sQidzeMBA9Mr4NmujHnPD8k2oQMWVVto
b00/ahnOd010PYeTdEXwYsmGZbTHrh9FWXt0GgtYmXWUOSWfeOzXe2BkuzUdQVzE4nHbFrnrrO7e
8Rae06rdjkbxm9HbXpM5GL6FwdDmeHxAyqcY0ZdYyjI2G1oRpIFEqnSJCMtjGANMxrjug64Iecla
f0ROtoWsyXEfTw5n81Z9lY0wxTYa8EGszz2ZgEP21eeZR9vNnKxtaYG+Ik+Cw8uL42Dfxn2OYtpn
zFX1pcN8UUwtRrlcGa/GTNejoVMTBZs7BND8tuZ+QsuGUuOHB3TohUbFhrAa9MjptsmL5IhMYtTd
cRIoJCktHRBpG+edhJ17WWoHgrfZxu/TaBBWts7e0bpzJVimCw7A9BiT/lBVnXiBLKEv0RTiKN5S
vsPQON7ywT4gLSVKxOHrfWM1gmrJ7ND+Vxz5t8RNRyT6xkxvfn1wmx+i/1n9uzjg9SFY/f7NbGo+
GQeeqli1IlNmdFu/43FHQLxJ5L7VI0hc6PD5Umt6YBVGXxx1NHx3Po4urpGPE5WQImeGBzgVIl1Y
EtiHjgjb4EaEsZkhXbQicSrIQ1X7bOdvxnsmaCamHGFhufNdGJ/muAMEWtlLHLoEHXGw/Qj3H7oJ
yYNmECc6u+DITdLvV6m8W2Tt24wHgr4P3gDedFoSinBM+M1qzz8MqIR3UA4c4OaFRogZxv6BIPq1
ZGCmx4tTs3/XTxWSA9iB0f6Uzf6fWXh/dPD+e/9NXNedqf8PfD4Ml9ddLf+7z/effybOj8UwP//q
b34f1ohGGCHgWAT4ikDff/f70v/ysH8UWAs2pACnhIj7b78v+i+oSSEkw5SCjA6uLsjvfl+APZkQ
rhP8xtU9xE8e+d3PvP+pD//dahhgPH9VKLFYGyIyvhjYqV8tKJUC23OG4WHqjDsG+I5zxDFfHZST
Eu3PeqzS7lGnNX6ZcEwtHZYxCAophkFd2osZLnISpS3sD/exD9Qd2gwvW2f9SAZ80drzREndBMxj
9I15W1tfHpJ0wjFXrbraBUi3fGAGUyRBn5KC9TumbH53TfpWuSAdCtt7Diltt11IQ+4r1oJrdcRy
lKS0X/J0qXA4SjSsG6S/Lwr8NbxJx2nGeiyRv8oRtOxSTg/IAdW7GD0uMkbQ/BoekJumagE+IhSe
uUGBDxteeeBv2YjoHvJc0GJIpHges/YSzg3HoaJrXABxHrbq+8R1tsUIO7a4qJkeEIkKDRSOfjvE
s6RQttRHzzP9kQa0gpqOhSIREMGynfQKIDn8puS3tVHLTRpgTuaYAkBr9/VZju+1a8wZ4ow98a43
F5yq4kyRGipTZF7KZj3aLfgUeh426LQ4S6R5hKy/onhNBrQ+D8tqCofS+b1/HIP4pZtiAmcIM/t+
6GnwXDfmQYjVLynWFNymKAdlSwg9IZWW5EvVY35pUaIiizldrAgw52s7QI+OB4S9mnb67AIuSzbW
QU5MBIeEdNe1C6PrYLh57cGfE0S0vdDcuLDbMpxl0OvIYJBPhKeDrR6M3RAbJQfh6WsY3dxgW47R
mTdF/Y1K2qgp4oquOvNrFPx0qhRyaGqeT8m80DkDJYzkc8T85jCFXbDzWHu/IsZWJG77iJ9G88lu
F+lz+9YjgxH1rfeIsGgD1VN3uFM8xMvAroOjpSYb4ul7A5CwGKFLLy1TGIcj7CMIzT1RC96exHyz
Qaotp8Z8h4QdvqwLe55FEOw1mqNiW/RYTCCfLwGif3lNSJrFCGpnMMzoKZx6r6yVf1ONG0QuZeMd
j0iA6cnXJHcCy0GErOrC86r7hXrX4asziGJdz/PterLXKImg/a7n/fLj6G9b7EfAegN2N9HFPyBP
8q2NEHRZnQ/Fpr9WEHutJfpaVTBK9nusRQqO+lpzAKMfDVbMHJBb3LLkWplilChiKuRCr1ULqxTk
rqbXUhZcq9rQa6QJPVY94A5cM/uj/I2t3bD65loVk5rqAggzZiJmhMgpFN6zrjUSNGsfvtPKq+tM
DiOFkQxBPg6hJpjKScR0qzavW0re9I8yvf0o2du1ejtsOnibkBfeg7U0d0oxyMr+ipReP8ZHrHTq
0NJHmCTMcjfY1N4GVeJ9YH0ErZU4vecJ7tyRYdTcMEMfMAra79c54mmclyATazT6pUY8Dv7PVdhG
HDmPJTqzLnDpJz6BpLUxiF7PjepDVbHkPIdYAJCvCyaPaakp0nW9BcPa0A9NUz90XLS7FQglSjja
ScRjxw/BwGbMNeSoF2P2SNFm4UpMjp8jdQq66KHincgWzLsTMxDmdaCztvOh6WHdDzaZdOinqM7U
5t6wXeiQxltSrDYphhlePFbNIBGd3lVxct9t7/Cl7XV5V/IAeF4VbQVlB03XI5wRBwnIoDkBd74m
7Ayd+g74uj07EbanlPDo0AV4Ns2w3Dcp0og1BPe3lgKHRsInOsULLKt6VU3GEOnMNt2SGFG39gvW
bGXIfWFZwSTdighdRzIvmuwImt26cutdf/YdQuphJ+6xbCO9x3SGBQ7wYD4pg9UMo4f/44sIZ+uw
3Jo1gEmDxQQYiTqomxDH9yE2WBSkM/55jnBwjKNaziKMuoPFcXpQBCAkwqhjAk2ksg+ICPP3ZRDx
IcI9eKErN5837DzJXbgOhYkf6zqOHitskCgE/L8PnLYzYsmcnoHZhTmSGwUZpq4Uql6O2AXh3rEB
gr2G8HXzmqXwwpCQypt13QlBJ3xMbXraBmKKpOtgl4+cWNik1bZj2ptPa0jluYoJgqyIgeKvuf7J
JtJesJ2GXmCBWXSzk9PfkDafj/A3UHQiePQqXs1hxIKCk4MKtg9taJ5YjTVQ4RKQTwR5XFxRkaY7
NrrgE5D5GDbzhGhkZV+QxaH3VUjUjZhruk/5DI4E2Y3PDRp7QKsKsD0SI+rM1spHNaq7owRMdAOS
HuoKrh8WrrEJ9n/nReehC+MsajudA+V4QFG7IRqfldtkiFF2PUwDZhkFjB+rbTZbYDPFmE0ecJHZ
jdAZuI+NXZEroVRZbJKqdBbVEYGmYKoSisr6JK5LWcwyeVmKD/ZRabI+DwnQVgLT91H7JRKqCmcD
thr1WBV1HG2AfWDguu9XvGiGUGoCD5veDd3HThus1uir8NlC5imV4/h9V330kpXtqz417zVm/gxL
NWipYC1K5N9IsAuuke95GejL1NX2FFDsaTOa0Us/+pCE+DHhgEJ9H+sllI5uWIIBhClnjj6e7Vp4
kMixOkhCRlB05+JqO6FcwAtpkeqaQ1Z6I1W3oDy7j0uNTPsWDfwB3hLMRdLDl+doVwL8j0w6fF2B
pmduZlh+a32IFujQXWIm7KEL2TFcg/YcNTo+2Lgt0aVhsKdjvfMFxNEkNjKHimeOMDbC3Nuq+wlL
YY4CSdwLZmcM+mA/L3rkY+HHzmZ8hU5NQJjkHGRmhnUsD3Ye9l0I1Syesceh6vFEebhpsbip2SNE
SbCVaTkQZM+Z3s5hjUx/w6pdhCSGZxt2nOrKw5I+k9dNw4q6X/qs5jB1EDLBIDKuJHOx0Bnkef8y
p8rfr6rHYYHzZdd0PNjp7SNBi5tNfUryTUf3TcO/eY1+2RgGOicNtAEPU6+p4HEi3rKW45bipqqR
vFPSy2O+vcCi9nMNvQxtjDvWm0/3vpIaz317xgaHJYtTgY11yF1l2LPwhGsCFFkGeu86GmehNPMN
g3GYqBEMxNyrXLdyweqtaoDfh8fnLuTV8zXFn43AMIs5SC8zmekxXAgsQ7US73a9EiCwxLCobJRd
Lrbto28rnaOgPGHUhvtB8OBkkDmG234maxYEuoVU3y5ZiNj7CfnNDxLrSJBold3j1CCL7ZBgKc1I
vP2CSPnRX4Zy61Rwn6DVgYoL0XiDRrkbbIg8ixT6SU7xt7nHEgaCtYUHKOgRguO+bR/RyF5NADoR
7HpzKn2mWM0yEyRqwBRgao6hUwcd7kudcP8GJvQnbAHoi7HxCwR+wteAV+N58idP5Cuv+jOEUoW6
IPQn1PGnOsCSoEii22uVWfYIJNcft3i8J75rTz3p9W0fhm+VUtWzhb1wFGOb5knsYJsvZDx0MjTl
wsEKZKtJWebk7HKMKFGhptQ+zRVpQeYwrKoRqxV7HdbpBQtUAgzi4yeWdN9jV3tHn7ZiT7AoDsn+
ti199rrVvvgsrfqAX2Uc3mio96SB1FlgA9xDhaRgDGSj7Bt5w1SrCxgFHzFw4CJI5p0EnMzQpd2Y
NUmerOsnieSDoevzCAZeYyPeFGekQRk0vO4vDptVXrxkW24CfFDdoIvJg00JyXMtxOwnWcwQ4p9S
iPDAPgRi+nGcY/uMeneGjBl8cn5cUntfB9sr3ok+wZ5CQljPVXsNrQynBt3gASsgXxe+qR3IgA6t
LxrzASszALkNZxbM1ZlVIzbJUNTcLboGwBnOQhFt4uRvg0Huxb6QiIkjH6roYY2j+2i1+t6x9WAR
9Ma2LzMWWFCDQ9Sb30Q3fBjAQX7AjSE4nDmT5BZrlTDm4Tnz8HRm9STNDeJFDO9gTba880lXbo0r
ahc9bnhQ5/Zu5PgGU8fBBzRj4VXdq8IiG2TQbJVX0k1ZPzzDqXjjYbPdIPSEL09s2ZG0oHNnn2gD
xMGr6AkbJqp9atmXrbd9OXnrcd1at4NHwLHpUcUXhhFtRaT+gHbNgxHP0DdIpKkqPMgwvwupRfeu
vAWTFvhVbJCC5jXREd7/uL41BmaPmhKsmBNTHNxFIyY6Xy71MenJioYcDhWhHdiOhTX1PU2C74CG
vlMsbcFPPkoeiQs3ODpIXJLlqxSIUvn9eG9aBngqaT9sa4QlZRbGLJ3mCzA+sDnC6kIMZLoduppm
wVB/QnJcn5DEH00Go03v5o6d49n/3MSYVkam90PNtyxKkENBIXnyh7Q+WyieeTqZecr/h7wzWXIc
yZbsFyEF87AlAU5Op8/jBhKTY55hMABf/455VtWLjKyskpRedfcupSoi3EmCgF29qkeRBNOjNvdu
WHIzOiRFejYLvwlTssgsShbrPWddHwpzra8EFIfdlHe8d7JBw1zvHW6hG6tEo29ad4nMmeEYkp82
bDJj7C/YjrAatEb5otfjBVfgjpvvBontEeGSlK8+RKsLGqixLtAEF+ZPSFyF5eJJcDMNkJBeho5m
m1cd1HyxaYsEeKIczVCv5jzUkEC3nyLM39Krrv/KT/4HMer/MWO6ERjKHPrXgtWZJt8/FBZ/alW/
/61/aFXGb7aJWQ2He4AJm1qJf2pVvmK2ewolbNtkrUkN/a9WhTfdcvhrjgro2q6OjPVPrcrGts4N
miA04pf6p/+OVvWrUZR4ncIY4wn0MC8bv2aPQRv+ijG2hmm5Mb35BCmmiH56b/6hlP3BJI6X+Bdp
TMfdi3RHoSx+ffzZv3gVk9XjRgf1RcmqqN1V0t0XhiePQ8fQNlTe2VKnRF+dF6c6P1YcIInPGtfe
4iZEXThdDuqcaasT56DOnj45K/zKk6GTneJsWtn9/KVtTX8Pb/dp/P0Ey1nWUKfaQp1v4+kJsPON
rs698eIZm1ydhb3eQwZW5+OEHXhUEMZmdRDF6gwtnC7esIsXz+mwDg90wgGyajl2e7MUj2Ix48hI
iLQCQ5UwiFzgJRzYM3wA20Gd4Zdybnd+KlldfZ7wCbkclkbxbip5wB4FwVQ9AsSYnw27vyvnegJn
zNSAm5EIGOtsAGQN0KEVvNW2UZOGU6XungDRxlMTiO+X49UU2Gy5PgeUeLa/+p9DC/YTzm+85WcP
E/ktQuKrUFNOqeadwS6tF0vNQPHnOAS/SHvhA2JGysr5Uas8wLwprLtRzVIEUqutLzJjG6hJq1Uz
FzQ8xi/NYBJb/HW5HtlGPFZwsvgzTGyjmt0AzPWnwcN94U3FGvqfQ54hC4jRnJJP0s77cIq7XcVQ
iHWM8RDB0ACtWRFaIg5U8b8247HvqyZyjJwBiSGz4E9f5WrwrNUIyhctCTXNcR7aBHiuVNPq0K7y
q60mWIJg7iEDA/TFLTqVY569m/5z6J3V/AurJT9ADW/UmM22Vs3JiVM24WD21j5WU3Sm5ulJTdYx
I3b/OWxXjN2+jtUurXTnxZ4yf0tuK7i1ODIYal4Piq68GtQMjzkG5lNazMcaAXo3wrPRwxpsUCnK
b4ShZ1xLS4IWk83b1Lj4uszCtAo0RAMH+UDz5XuiJAW77m8zJTK4EnnABnOx6cyJX2+V1lWQ6neL
d8/OPUCjxapccvg2qufY1+ThE1U2Ws4dxhgEDkv7Ao/kwL7tXcuUApLL63jGHKC0kQWRpEcssQF1
EdBDP0GgLqIUSSUIXDTV1GCQQ27xe+d5trSdhw6jW2q6q3FB65bcAy/At+eW98ZC4hO9EjlHm0SG
GyZ5Qv5xwsWeUX54Xg9Ijp96UFv5V7oSibIBzEaSeG2YsS+6SF/qzNTISpxwEZhmH4iao4UNz+Ep
qpQIhWG2eDRSd/mQSqJqlFiVK9kqIJW+J5zRRaYStWKtXi+zErrs1Y48JX3leZMd7JJvl6u2Yb3a
izWfK7JMbctytTfD8N5EJau0Ue3UkoXtmqv2bJbauIHlal49lnAj97WjW4trl1X6ISepf9WrnZ2n
tndgSOdtAQELQmEudq1oS95aM/hYCe7scO2EnVoGDmotWHtC306iD7Fr2Yclw+6SqjWipRaKtlbo
YVlNMYjbNr3QV8nmkYunCP2xSa8LtZjM2VCi0tp7eD7YG8Fi7Qa1yER1nc91qj+6VVrteradpaWz
9lQL0CX+jgyZhYNajeJJmLaBWpf6QJ9hqYEjGqH/hJ6mP7RqveqTfN+Ma/aIicWKnIwTzojKtElc
bmv+54q2Fl9W3T7PZtEeK7a4hVrn9j4HIn2yv5CaRMOqiAyUavvLBPbYfS6Ek8ACC4sFrYo6pxvV
fvK44mePxoyz/Arq9EaqDTMuNm/LYbXZwkV19oDwnaOl9tKxXyybjlV1AbcjZE0i8GnYB78qGZLU
Yhsv6pdZrbpntfQGbXmnAwrcxKP2sKjFuGZ46PNqWT4GNuNTj1tpXHEnI0xn7RIfTLeL1rV6VkuY
Y++PZDenLv3wrRKa6BRA5hN9ENVN2b0GsLlOXOnO29p7UwSg2t01vbNc2ZXTSZYNSYDYU3YXP7EK
hQFHtkwW9hoayqJvjf1hKhaBDGQgd3cZR/VW77V7fcJ8jLaxeNG8WDgtGn5MDsV/7w5F99XoIOLj
cjaxaOd5at/1DV+2JMFIuummfLzJ9cW4uIhjXxwXp1O1YpMi/PqGPp0c8sV5rR0y4d2KZ3nCmnvw
xBcxT0sILWbY2Ut/IX3JPsYAkLCsJD3BI2bknOfqIdZEcj2vLnEDb0ItNYtr0wfekenKie/1zbdm
su/BGJh3gNO6ZwfH4QEU3cYJ8neNcLTQq/dONFeaW6AiFI44jxhSLLyHd56dSmKLDkBdcBJRaQIM
MXqn38jemXc4QM1Tb7G3kmt2FtVwbQIXxqw7gQnvy/rr3OK1zNn5MvUwZZV5s3NhLXBvaSE/avHW
gaUOk2T+2hrLdGVnGMgTGyrR0LhnXILZGXc389JEAHqa1moL1dUP2QFepJMcE97ekJTNsPN0tEu2
RMRA9XUq79EUzIcEBeOmQAuV3lLeLmYtnz3eyM3kjssZ0Ix71LG+7WRKghfAc7bVSJLsFuBx71CV
mRnNxQhLxsU7VyxLiE0a7KnVO1ttdXBmCIDKG2lzIMjSYYkaqCeXAqRtVk44eso7fIYrdhkb3Zqg
/iOg+XrnFviv+sX9UcninhTkloMMaqx+3+iYNKZCI5iT+vnWbQjdQvaRG6MX7ZcevfvME3Bb2Gby
jIvNPjpeAsKi7RJ7W0EH4sawbnxnRijISuO5WJfhrcjctPhrnK8tvaPGzXszO0EZGjqWmF+4vv6E
nzopTXgtZtXt/kX4je3RCZMYmuQI+Rahut3/EfXrOWvMTAheXCK7/sT8LZHlQ5n4efjJ/G1R1fam
JnDKe44MbdvtnlzJDcrx2vrwn8G/wMr8I5gMYOd/Af6tl3YI27JJ1WCIQmeo7dLvCOC25Qp1qmZv
ZnoW4DsKtMuIcHOsvcbAzlo6V9K2iKI3IzD7EVeNs7EZsK+m3uG71kPEYzHUPomeEbypcag0ceyF
n6BgiHLLweAexQpM7kYZJAeMNOUHTCeeWFhTQzTU9iE1SMdIVupvjl/lMC2l5x7qqTK/TjO3BZCc
0NXLVbiXvo6/zpgPN/+OK1yKxWhZbZheFTUGAT6z5NG2MYdkOiV2P13PCLY8d6tlYxVBfmoZmbaD
gg0P4EVw7tk/5nIWu9r0pm8OQv3ukzy8DkN7cnJs/VSRqAqNv8IPDwsWtNIW2KnxWlqhv0isZXWa
/AwibnWTXENb3yHN0rAQrHNkg5x8ze2BcA32Ij6CHCJxlib5uezb4bYOmuVqzHtvYNsHtMbhiP82
2dW4MwfW5sZsi33VDZKPCVV/w10w8KlM2Bh6A4DCYJOILbZl6SbnC8YG8dyMc81VzkW/B6b4RQJD
xuVoPGOecV/JwrEwF6x3wB0LtBl7lVDpe+yLG9Z//RcnL4ybUnmqkbje6bSw7uxROCSJhOR7ao0h
34n4CP3Pu52XemYVm373C4WM9LIBGDmyG15FwWXIRFFsK/Yqr58w5CzucrRR139tRKD9QJTnpiFm
7WtaZ5hx+mV51IIStTDG8t7hgLgWskeo91cd6qSYnlO3Yilkx+nBmIcOr/B8k06YvHITLp5IsSN4
nOrnODv0pv0YL+MrkCcTn+MnWXlYfOAIpWFHTRdgQc+nNo18fWmOkJGyKFmWFGHI5sFX1FsIhbKK
hN7qp5pE3jfusnA24WUdE9vSnjAtF/dwM/wzGI3hZZ50dyfrYtlDPRM/hAMVHNu95BgubAcgu+T2
miU8WjxpdacYiOuxq1ZUahfHGxSpEuf5ksMq5LWeLFlzqrVWMwYH6hThUij5rM4+5EiHxTzDf87c
Oo3seYjX0Jq4pQkzTT/EWK0PCQaEY6fJXemv/rVZiPi+ThnJcPiVR7gxLu0w5XwRWlqdWG+Vj53I
+3MVWOnHrEvEt3pZbudRYBLB6fLk2+QNaqo6XEsbbx1g1DvolbZEQIeOO3NpP/tWyx1DdOfGaDFx
clgNTW0ks2XxTF4ny963jTVFzObpY1rLcdvVrR1REtSDVLpikRNHC6T0jVNxvfbeB/KyknIbIiNL
aZ4H0feh2XR3lpdeTTy/n0WP61UXvcQ0bdo7q7Ov0GtLqnSy0CzgU9sFXgRqM7yoFQWrx+67sSZP
pe2Oe3+O4whwhOoVmXeam45EI/prM18viZ7O3MnJXJSxhvOhe15rfK3Glziw52PKU3ij+/6rntX6
NlvqH3ZSbzWE9Sxdvmk6dD5/0D+c+GEyCCwIj6U0aLajpV1pa3fvjEw79eRdltX0yKpPbiSF0W0D
Z9zJWV7Bon0ZcJ3Zsw/mr/UOnjlcqgHw+qCt+9HOn5dkzQ9Ji9c0mRDknUqaW6+j92CYBozTdXbd
z24QkjQLZ3UaWvppQQdkVcAp0N2u0qnCugJxVkjrVLnaTR0XFUD22cI7iSNBHwq2XVn+ESf5S+ob
y14RcEPZMQb6SdFv6Qv6UfXT2St5unsOpvRxTrV3ECLLKY6zgVgJmzfXkPsR+wumSvHNGFfnDKyL
7+/Ye4cAfArq6MwmGct83w9XLQa9a2lazdYQ9XDLDrDED5y1H9wYpyPnKgIFa4NewY5o66SBiJyB
5b8XtGvI0TCJpi6J/MqZaP/g0ToDXttV/jIcuATINmVuxyNmkU82DHeiUmmth1XTdxu9d4gDC56H
jGFTSKzOuxFrnXA5ptnTDF3b8YzqFPdJxNLAvOvZaLVmPfHY8zh7WmxQFKXnqYqDhn4IxHCjDoju
8i4IpNqpNq8CA7RW0lbf8bYmEVEAkP96kO1I37lv+ZiyQTWA9VvxqfKrJCpzEiYkdMpTPBZnL2e/
VWQoThNbrtsk7fZ9x+3LKDN+0Vk62wSG9CZPLRmVE/QD7JHXBQ/sQ8Xxq0ziraV7T3GLHyLL+x/c
Pf2TFZcnwzLeAg0H1lh152Qlv+hXACfnxHAupAi0c7doRJE1h2uwT49Z2b6TFYKfC5Kd+pp12zS1
jJqS1czgWiwbOtdz8WYT9+CSqtU46Wy9rDOx/nvT9aAWqkg5+ZOplqyckAkYsHeN1QJ2UatY8nk6
/h4e439fVP4/kYv/oDv/X2SChCryHz2Q2y9V+6XOvvwMSPn97/xDUHZ+83UPR61NjTptAAYp9d97
8WgmxhZoUGhow6FRLsf/FZSN3yiRxjLpAlNDjP65Fy/4jeQ4f8Hm3wQG5jl/R1A2f1GUTQWMQ+HF
oKfTneK5KjL+E+1k0dN+GTxJMV5XPVkKfOUjqm700X8MpnI3Jz3G3cE2YMO6rxNJKBSY+G6QVoGV
yIY7mVQ/Gt2/51UCv9IfY7PDK8GTCN/yK2mRjwVBDr3KZ7FTDi/cdqxNOWZf/7NS7fy7l2HiOYVp
4FgmlbZ/fBmNNmOhqFnklb1fhLQzvTaBRzQ0xTIgKF4rHLZ3VHiREUitFAO3uO7NOtmmHSbmqviw
MvBQ6yUTZJu0nmDLmrGOTVv+i3lkR+DuZHl2gcRo3025tkMgfOtcNq5Ol4ptxoO0tmnw8OPhY1ir
71prySshUkqnvO61AVLNnZOuh9g+2079YXmwJCafZI0MnEej4D/ixQXk7hmRgWazG/rg0YR8jwE3
3k89ZA+9pIHGGKwHrUZ/LrucnXZihG7FlIWn++6/vJ9cetwJVaviZ18il4Xi+flQdgwTk7xaaPx8
WYimtVUextzg6B437XzRjfzBmGkW0hT/i0iZ6PmtJ1nfOjI+YRA6SM+81n3jzscAtTHX5GoojTt3
EmEFiFCv5WXVvnQc5Y14k1kYXMr1ZaxM6ldMnP60F+bJW7k6uwQ8ruE3T0FlHxCdD0E/sQIgYUHz
4aOGUo3pMgnXcoo8Ew8WGYdjmdUPjh9/gZN1K+vke0k+JtGZPqR2alZ2/HkbwhW9ok/pv2xI/gRU
4PupnM4e4ENQOr9iZFbJHol5hfIeN6N1r3Jp1JDXM7/61Nc3TTz/F5oCg7P+p0/Gd2xgdb6DXxp0
1i9fWEaUpYOyDsxt8Hda3N2hSG4aomTdUt3UuFwhYqwnTZ1VKpKnmzrY9z5y2WTQiJUH3WU17Guh
fImitt46zb4b2YRvHbrSTEEMIjWLYJ871deRa5BIKG/xDA1fgde9W53FO6wAdFicbPOpYZMcmsE4
hKLzijChdWzwlzEyC752jofHgnyBeDQLBGiXaATJgc7aZk6V3GQUcRVZX55E3rFLqIdhVcVDBCr4
Eacs1nG0tt15sW3EnkKH/Uol23bICJ0uNU9+SyMvns17KgwRkGx+j54mp+0o/PsF5NwuHvgmMyES
Dp6msLbBh8INSNArKJnqHO+xMfAF2UGSbVdSmhwbGUdYdTRbyn7ktvKogSqmNdhmaJlHwmTfTK/t
rwpsneRtVfA0gaYGZfprGXdQxGA03pBKM7ZFycvWuyQ9LOP4wHCyD1KUSRTNLNXKLS0d5EXq5Vtb
2+Ts5oWArQU8hXz9dyDd1y5D3F1RzE9Don900HhDFiTdg+tMfAUpN/w8qgqvuB/ojeQ8S7FUkcfu
RZruvV4u+U0+enep6z+5on6GRcr84bs/bGWOkD3q8iD59cj9I63GhzURy6ZpPIwMpokMb1+ZmHdC
2i6pzVmWd+E3L0WSAmUc5ph4/mPfMQykDayIcnhFZuLsG2AQUymeRRKaWeioyGBL4sP18EmnZaTT
aLA1Y+eVnDrZ+XYiVb6AGdD9xQopJPniznTZ6H5OP9eEeQWzWb7hfXcPvpX7T/qchKaxlsAJ2xYK
Ih0TMf1lflewY8jFZRrmJgzG7p7UorMbVNHNkNv3mdboN0mzvMigPQibb4Xt2NyQdLGXCfaTTAzD
XhLRAmJ+BTq02lvLxHm7nCNWADdu6T9CyQ7IONZvCztAelice0yf90tRMWR58lrPRYzmhKtK9u4Z
bkyDHyN972yb2GepwY9kkjkQXqQ2VGpXmFD6rZlI924OmMPoKiCON8tjIPB3uoMjccmVd3AjpqjE
Vo6yTEuMoafhMM/cVmvnNDdknKqgfaTsgW+DzluuGfjj8b0HUVsTT68dXNyVCkxr1cafqyAMWJSQ
ybb7K2mZNI6hfKArxXTBDCJYL46E+F1hz72nFCF/ajSWQHrAs2qFvsxCq3FP1aRl33hbvG/knLbd
0rAjIRxUribp9tnDNAqyeEMDC5nsikUVxIF+mySAD/BuLsek8L9hruAA4NEgAUN4fDYrEBD2kumH
Zu3bi04N4yGJad9za6bflp1udw17l9vT2qD1ZuTb4c2PJ0KcVLZpFfNGbz1TUulh8bDjDSP7bjZm
8GXGa6b1qFepL/cCy/rWFMRGCzY3JvSXROpxWNXGTu/a40Bn3EGohS+b+2vpsK+0c/e+0bmz6dhK
HhqAkHub5hn4g/4uHYY66pTPLkbPiouy20NSKQ8mBqBt0Dz7PWUtKVFyadj3C2R8TgSsFWwC7Xjq
MMkT0FKFo0kBDUBqb4nONsa1zQlcEh+97M0ycpv8niQ5N0CEbmoLamrizPV2iOnO0jVNPQxrnz0O
b3JG3K2how5vUetxvyqvF5pzSLRrA2ohawrbKMbtqFNvN+ctXnQIueS5yPuWMcsDnHJJWZKT0wzS
K5M/RH5LcB1XtbsjZGfsB3fGUy3qmhgAnVGFKB5LsD2cM6aneWb27EfXuh4Mfbd0uFi85mCCwljx
kbXdbG8GZ5WR02Eyo3av2+gJxqTFWj78Ejenn3jZ0XQmqgBtO7t0ptPcmwVbrSWdKKDVCC/7JutJ
zJ7ECLDqL7S0cIQbtKNr868twNCR2Xn/WpfbCL1qdaRp7XmGF0kiV2XWDFxLFAGzZbHjt0yWOu1O
vlStqtYGjEsTluZaHBGPrC1h50d6AlgmqoE9E4ATOl+UHPPa4Ox6/deCNt7LMtbP7CiZ48CDneOh
3OKb+g609Kkr+2vfQqltZsbpQa/MS+Gs7svguABMjHlFbGDTHTciC3F6NQAzMAJKPvMsAQtK2r3f
onKve5syW8TscWEXNR0IJt4MdmuwUctD9GQ+lwUNXQeCkPCk4N4FPl0/6rw3V+wn5JNfcbMiS77w
tEDrSRpnvYdshuHWNkOVd41dfeAqwb6tmlei2LLC1EH0dXGJVh1tUnVA/WjfIZMxXE+H2PB2mV64
G+IC8uDXnEmhgwDDqPs7kiVczOXyY6wHYj+aQPRYl+dKxO2pQIjiznP2E/NbTuHrdnRA+1XlSD+o
Z/RnY3IvqefdmiYjB67weyQ7Nhb1ZBKixxEnAuvZDNadtHg/i8GJQDrVm9jhJbvd8NXPUNQppXjA
DFJeO1pOPazGpgCHYbFN+g6aCW8CZ237ffHUx7rIdetZFHDOrhHv4q6ZQn2w2usF9SZyuXPS+4JN
W44tcqVlsJ/3LQOjRv9eZ6j6Geq11J8mzztTnGix4BHtqy74kuM743xV1RuwJLslGW+sBhvwUI57
W5Mne+jbK1YA7J3yl4DtWONxmBq1davFbNBLja2rNSzz1vYaoiuZ3u5QdXdtjhI21cLBnaGzJs+6
AxgLNK1h5iPXWqpRl4TC14Qvr0cLGqAQn68bl1TWDvsE4ZU99c2g+/gHKDUEeQ40w4SoELTVZmSj
sYFt9XUZ+CLAFra2vsH3SLbcwWNa9Haur1SuvHrza//gw9aml67e6yVVpURqBo5NvJt+w/6wsfXH
0ShvWSuJaJ7y9o7a2Rmi+dDsssx8bT0C7HKBjzQtznCCYnU/tG0A5cam57vTK3nVWPK00izm564N
mB1hJIK7o+/yNVt2wIm5nvOZTyUPHltTYj1Ik50cOVxOE5pToZA/0rKRiYZmDD3qF5ga0nar2fOL
M7Q3eS9wI1daFAc4EfIWejb5eucyUzO6ETnFxNDJBdkqOglCGoY4w9HbiprGuuVUzd0aVbZzKczb
qQzQqplhs1JX3nzELbd2byZ/AqlSekdDG17ijN3FKPY2TJC0XHbtap7tyThME9hwsGItoZKh4Pqz
tdtsaLdYLtT+uopkMBFeEdTAWdhUrHpnxPbBWbN3OWY3XZ2CgKgxWYgHvbP2q21E1JjTFLRRxbxz
zXA6xTV6Ld15ewDs73gjOJjSplZmzYUMFuBC5+BQSUjB03uQJPcU7ryuhtCvXEmoroLs1673Gg30
5My2y+JfRqnv0WRDhNJtGzRczGQ9Gu8RntZZ9jSGpN7JFijOSfNt9ckweal74Aa6dZxuUzjdS07f
pKOtxiZhN1un/fdc+j+G0nuS0j3YuX1x6KdzYRCI2PioB/0JBEy4LOAw5D1enbdZxMegT74PRnI3
p0IN7d6GoH4azf6RMN3taBU3ePh3y6BO1HOUTMCJZ3dnptW7XvWwNUhK4WwgoMn7LsIuKbgXGDem
aZ1XFismT0W7de6qwttr+rgDj1F2KZq3iePfO4JuPky+eZ46LbRG9yAJ9+mLu49H8eZY/R0JjrNF
VU43JAfDAg+Ug0fdSR+SUDYNS7hqnrfH4P3eL8V9lS1phOvngKKQMrxQ7FbWjha5YnC3k1Oe5ilx
Q51lbCThnnPwFuaWvp1HgnjHClTcLlAcgUKqsGXGjVDk9Ccnsml3dLiBL1FTp+VM+qsLw2kxuErX
DogPp6Zr6gP3pWZp295ksZ2I9LmtQF12Jf8MJiuLyx30lUySW78ldKEXPsvtpr8p9enY4Rxjf3WP
gAumyDqLoIBig7ee3oJNn3hHD+sa1rKPuSLVWvbNmyflLcA3nk6SoAQ7hFLPrkqeUclcE0ChJ0pK
fdmm/aXX2YQwJb5IDfxmyopyXLSL5Q4vZWe9rstac2IdXw2TSly58qPMnqW9WiYbE68vLV2ex7zG
wbHvNGFjREgTPCJwk2CLXfKkxMaj3iqXrumD28ValKbcJYWfpOi8rv2sTU3A+DgXp5Zz203WDa/G
wr/crsGl1tIPq9fnCx4cLrvOT6+6rvxI7RZrYYxLfdMPgk5E/pgj5iGU9mx/H0S9XougPBOqVC3N
WERmk3bzJvvIS44AgDOuuzY+F5CWtm1WSQgseBgeJwURkfgrO1b2xvjS9ovBoWPVvxa2QHEn1dZO
UWAU7nNGXIkgat+gK3CTmnuAHKK1cRjLtuWmwVfdEsXXVnUymUF6mmReMHNKueu1nDctRnXTa9c6
dpIu16H3uOP0uMu9nL/pTp0ZeSvxpnG0qGids7eUt5Gm+cLcwuADqJnSiYcTY0dx2S62vOcRdwxf
l6fZX8kE+0z7QM30/TphBBQiu3esoNtWYqW5cWDASWMbtp/o7iS7lKARJ30ZjplfedzIXMpOU4fy
SCra921cp+zZmLFFS8ZSrIIEH1Z07qLdmaLOcr+oOkfaD5ySq5Xj2jCa2oENkBIBJvuWxqdbU4fS
5taWDOlmeNOYmvEd0c841/E7rXGs8VXLR1eMK2dCqo0za+62efzKQUpurSn5kKI8as5ySiqoINyI
NnSKMkd1xGQCSUhUsJSN0bSM4s5ZqJTKbap4HoygeSCk1u4CAJZb1savVQZPRSAlELWGQDjMwd7s
s+tAE++F2373qnujyaN+DtC1qPI05VPRJbtiTvBfEfv1rXRP+97eydJLyS5gQ8UM25oA1mR+hBXz
o8DPQyOtfUfBwIUV9rJxhPc7KPpvecn/f5T9TaILiJ5/bSW/FXwH/qD6/+Ov/EP2939zTBMnuGfo
ML1wk/9L9rd/C3CCO9T4GCZUwQDH+j8Z5+ZvJmYVpH/dZTMA7vxfPnIrgHHOiilAozdNHc/w35H9
/ySX03fhUwXLr8buwdGxsv8s7wajubgjFRIbs7cP3axFmCNAOMOp7LAO/L45YqGT/Gj+jY38zyIp
fSK443XKsvi5v1ZspPHquShrPkWmrGzh6hzz9Nxm07cCC2aku93jT5/Dv/l5/0YiVT/QcWzHUE0m
ugJX/7TTSOoRdhJer83oV7dBD43JdGOSHhP6H//nTWfOoT5yrq4mRKWRRsXfAxh/+YoVePiP6rn6
BXxM/1TBOYb3C5i4XTCbgwj10bWs5GrO2Ymv1SJO//l1qpfxh5/Ce2mj0ttcYy6XzS/e/CY2aUvg
6bgZtXY4T0zL5yCevFCPdf39P/+oP70gNGelc7PNJHzgm7+sA1hEwQcWJX3CnRWEmsG5mgd99V/w
xK7zJ3Gb0jy2N7qtviBwQtRa4qdPrmAqTMuW3uIpx/G66qW5l+qoafKd2SDekC1tBlhfWY6SUjCs
4tTuokSMbojqqyKTppntBxy521yOAldoSqVYxj9gDlbYifLgTsmTZqXBtTRI5Vp2Io5pPFms7G0P
ZKdyqy61+5FUWvw24u8EiDtUGLG8/MYs5W2CVX2PCl7daFORPpAydU6mY9nEg1Us2GyzH6uUbYTQ
UkQJfEXwgNm0H5aac9uY+lftOKVXToWNeaNNlvvFJpy0dYPUvQZphdGb3ESDtRneV2QzOJ5caVff
Rq0vnoG4UTfMMGCj1QSje9axKx8aOJ3Usnhzue1WYs4GVNFNX09D6Az4aALh3lbQ5g4g2oHgQZsM
x6LOdnZjktw2i/IZa8aqcI2I69VwK03aq/14SUKHbdmuZ3VDv2gSuXOyvmj5sD7F2Lhx1NbmPdzO
ZJvz8XDqtNz1gCxmtEfRVeZVi2uRyDMdolkig8dFq5llWNHwTKenkOLbaYU0gZ+IJ23mAN7wdAUW
8WO8tDunBHewqTVsODt6qY2vsJWbLyIQNZlmA/dLTPMoMY1hXBO0nCDbLzoXRebg7vQKjo3UjTIm
gpwRlLIyMZapW1fnRp28BWmRQ/uJz3V6PD8bws8cUGTexyeUMKCSnKX6rRgkJMpuLp+FlzfmqUnb
uqcWGW5KaGS87oBXl+P6BDeeWiFO6fhtzfsOkFs3BnuYMSnJ+ykp5SVgSJWbkTrzAGystsZYXTBo
g5qtinjLUmG97h3hPsPVjF+spZpvDN/wmihtM93GJ+LVMVRj2tKfar2LCbdXK1lx360y4yVnbP5W
ebDqgURUpwCyJqk2c9VCrRNmtYNMwcIs62MMvdyw3EhD4QLBlPWbZSV7BmWrOoqsk7dLCzPMAuEb
eosn7sbUbkJGnJZU7PC1cuOPhZxmpAM+jIjxvUypfDAD+CJTex7rjhMemYe9MPt+s8LHD9PFQ+uq
WuOLF8SYe/wsFCConaI/kcl91UrtmC9Y2vl+FZ4F+SZOklDVnl+62oeWKPv1rhzwMNTl3G3wYq6X
WhZPDffCKGiyJGI3NOwbUxYhStthcPU32ggXALo5sEgfWITbwIOjfgZYqjFVV2NrmcjAKza4QZYv
wtSHA6U8yX0RC6/acP4fUSsBp9FBw+qL2AqfDoQ1M9ZvO/JD23Gc79GH2ovWsgC16C/a9QCuqenB
9twrwRQaXXZIsXzuOLYD0hyzMersaeC4TXjcsG48pcBqMVqsVKps62M1atpkhNPgRFZrGfeu5ubw
rMtrEOCkRxoC5Kk5fIXj8dBqFQyvFPjZQVDMDtowNq4L0Zw9ap42zv+wdybLkRtp1n2X3qPMHTMW
vQnEzIjgPG5gZJLEPM94+j4utf4/laqWrPe9K1MZM0gEAHe/373nKi058kKcReSr5RoELNRGpTwb
SoOOlBptLxDfQsu+40lqd1JJ17hdsr2n5OxeCdsR6h0Zx7DYlePQnYK6gOKtJHHd6j1UOm/8WOLk
cxjsBrp3hgNOeYeV0p4WQ3FquvIZT3cKTTSdbsCbPQ1KrgfqRienkvAB8/AkKFmf1H4IliDl8So3
TAftc+HoHIv1QOKZHFy5cojn34iErmgtiAeGSbTdr4cBRjqx7aeiDL1pTQOFs/Ui8xyEHgx4onsE
8NMxIN45GoDizSLcLBXzZZJQwZFBQ3FIITj5ZTe0+2TR3A3d1u52iCSm98F8bQNk7MFE5jAj17py
GV5vaSQi7OOlN+CJ7sz5LSDqv5sTb1rh+MjvGY/zwb20n0vmq5s56W4mGpk3ozE9TvWIzdyDIjvy
qjpEMRBqTrQY++2s+jEZw8krwlMK3hkGH/IDHPl1ZfHMaVpPdXXV7/UZxzzt4XLdzi1XGQ8DnjtO
TcVwAfCL4mLG/bjSQcoO/KQ/F8Udz1u0DyakLaFxz3spiXzX6axvVDECrWXZjCtRJYCheCTM1WQG
j7Y5J08TJ8l1orvFN8HtcpuBKUabHewVTKR5rfKrN54aTyxFM/iOG10bQluuiGTPvGS9cQc3gWxI
ZBK5cNpNL+M0pzgrzL1VFIpD20EwCm2MZXQ5OuGExbQCsmlUurHr3Hne2LAurA3Ynzpa5dySW5Dd
B7PSPoD7PEcdKG+ZFVu3t2zUizr7qiIPL3t9gnH6NsrqXQiIJTXzjK4PyOl5N3NhzbtWlHfEmA7j
nH6b9v1Q4cgrHPOoxfq5sIJTnAQwWHM4SKF2ckak8yLpGpAoDsTzerwQOzq62lBAdhyYa2k3RVb8
ILJob0ykZ60r+qNR9fQeD/1q0T6LMOevKZ8JVRbwmhQOK3lAHcCVa6FULGbuYU1N0jUtcqAnhR5L
ZPhuPog8jBhGjORR0F1Ib/fA2AnM6+yFNiFTPKInJdWpU/LgGNadg0301q6meWP2I+fv4ApayrMV
MGFF34w+IGbWjGnN6D2zAoRh09Z2TpcD5Au7zyYYWxRuOZ+jnDxCbaztMSXwPzPW8PpdUdIPYUXy
EYETR3M+vNB5mB5dpoFk6yJmeiYh7dhaHiUmvb4Gq0opCsH1gho0BOiMngasgnuXDSLhhmhc9R1t
GuYxtky+lBmw9q4Nmhc3QSOcrcOU2a0vRMX+gY8H65GIkMqBAEcPnZs1+R83Z4qagX5Hs3LD/NNG
st80aS7OVTpl13bkHQdM0jvNw/rXLZIidQhVTEnlqaoq9j89I3+090uwuOlbxosUK6ecbhaJm6lr
x+Hk4mvyA6kKGwIj2QU5ntokDnQKzIry3qpEvW1oQjgsJZGndZu77baEe3KtaUS1Qort/Dwc2ycb
n9S6b6eTXcAD1rulR1PwtHsE3mKnp5PzmrO9iOn5W+o3tvS1wgfL5SHKiLHq2XBlp6Z2mxnzvUGV
rt/J/jxw62/qiqbSJbK2ZSasfTBeZwFaSeEpAWdCCk2lh+pjgl+mjI7KY0hlNnYPP6yH4VAUdX7E
+ZNumk4iPVtOvaVzaToSZW6fzKYP2RFasRI0620QUdfeAmTyS3K5t4wWr+nMKaF3vWTcBQxJCWvS
igCvKe/WotBNf4jwB4BGP+azUF4rqgf7gWDXSsZ18UquPzxgdtz3vBXWekyqjXEMorfOpN7sdP2i
kym85HVZ7w0zQMFwqnSf6nCf08UUW7udrJWVFPO6pIXTN5c+vyxd5BHgT9uDZpQNaqE1IdTL6lJV
LYAcO9BfnSJ13r3JTEE9QNCgMp4AkVW1LTOb6uxCHlkzEINg5KRvBUvv7yfe/xNNHubq6z//438s
htPVmfenk+VfiuFu4q8c/tzXz2bJ//6h32UT71/qlOkhkFgASCwOt3/IJkTsJXU5nmNilaT4SpEp
/5BN7H/RZiQMF1HDdWzPQlH5//F7gQgDKlLQC+twXv7fyCbwK345c2PSZESMPU4aNCWg6/z5gMrO
GfMxYTv4H2QsG0FrZF8t07NWT7ov1PYEG7EiNGccceLL2HdrK7XWvP3voyhb1mLIZkBPXr3GIEyX
moRCv7KMzix8VqHlphp1Nt5NYt9bjRmxNWr718VmT2B7y/0yQWQ3c1iKXZZ/hDXnstkdgRINlQbt
O0TuLsFZmcBf2zlfbtzIeXAYifuaAxp3YKBRhOypSUMw1Jk1Khksy7hmZWNf6PUPxOPsFeWO7yIt
a5IEGWINuaO1K6B9M0GMNlkFA60V7atNz+naDeOtCGpGOcjZWzHn8aau8XFHWX8/wPRhEwCwTvnm
tpk2HLoAvkxSzvrOmHAIWgkqbdXVLJx29lhFajET4XOVhxN2dHiJvtEg0XCPMGG0ppclyerrYWb+
Mc8cXUetpR3bCjd1ygu3Ntn9eGRJqESfOVLYxnGyOLBZVI87Q/g62UBCypYpb9wRvIsMAB7mmJP+
ZykZzUygKye4fOCan21LvqUMvI9ViOIdy6AlizHvu+y3oZXe+bYgoioaQk19rXk3QdbnR6IOzq4Q
qfdZV9S1FjNejVgAzKzzFusTsdMSIFDCbvG5SdLML1Nm0rEtIazpQEycoVViVMmXp+ssmLOyvjsW
DnkHKukY8lEN0n4sgUU58IRR0IgVGwV8mTmiS4B1VTv0jZ2fiawRV8iY/qJkJ49Wl5vrdKJINeBo
v266GqyZU0QMTMZpK3TKUdjhSKZ/laadiV86Q3+Ubie2lh6oHQ777wXp2cG/tNZrqPIsqw0nqSne
Lp1r+Two91KjZyChUSUQ+4l7x29ZaVbL0N1jEcPHw7GYERNL+0QGYoRFfHCb6G5qIqoaYGmCS9kY
S0GHnsjMR28AP2ONRXktmvjJM7IAhXzRrgKwDyvECliAmRwZcS3aDT3on12O0WRkg/Fow/K+BE4o
MYTY8bbwBAaHCsCw6RAt78EDr9Kwe+mbvOMAgh4JDXu+DwLIq54LBIBKEbp986paiT6pjqYAohbm
FWYIJveHgowRO10qAATlDqvZ5GMDE9oRAKX42I4FeAwjWLwdBWjNFu8ZIpaVe2o/uAeDILYAzdig
U29q2Pm6KWqP/+zAemVXciUDttEVwYq1Nk63Jtnn1SK9T2OcMCFDK9vIcfCHxWRgx6H3SGextqtm
gOpl+J6OWYOXihlX4Ywaeaxh3g5Ww59jJUxVtJKxc8qpsZy711wO944TuVtTLq2vNc6PtCjK7ZTO
t1o9jsxmMIBnVcExWBHaZgtgBbuPVatBGJoVx631wLG6Ko9g/1Z/0BXlPlVphUblFvAFEWEoLRms
K5VryFTCIYQ3vsXkvJpBK0Eiiuhm4d5G5FoJI9ZOs8pKtIQxryKVn2AqdwpUokI3aIoiYmHwRRCL
br56kblXjuc9ZiqPUbgPmcpnRAQ1InUMw5I1bthOq3kNeQ5dJTtalfEoKwoBVepDdHm3InlOOTuR
kAC1lTMpm0BGebxI2D2GenZIVZKkVZmSQKVLxt4cd6InUDJq5WegMiisM1cDoRRIiMz7ExQdlVcp
VHJlrkPvsVdpFmocGMSqhAssDb/tLXkbNNoaC1x+7IxgmxQyesxloB1z3bGv7ZxbiTmvS2iXJA0r
H1Ykla4JUX2S1agyN3bXsbVXMRyOZOgXKptTxgCSPJXXGRrDh3rFJLAaFqJ8nNXYGvdgHZU1SZUj
GSr9o40MeGOVCMpVNohtdXsTag6vHpUc0oLuqnEiglDtMq3AF2IeBk6PQxg4beyUF2yryfvQdFd5
ZT+YNtcT2nu7cutmPvYqvVTYBAD42+CLQrUKnf6LUAEupyhktCgye22YlMHkbfZcEY1aVEaqj2B9
C5WbKlWCCuTiTRpbx1Jlq4RKWc2FSSpLJa+gos1UVOBTYcCGOZJ8Fq0XZwN99dZ1W+LVsQd4Qub8
8irZtaiMF1PiJxL3O8KPJImm/qJJd0/6DOwV5IqKdNZEYKzS+u2gEmSIHzaJ7N71x7S66pABaDSq
73RcnO1yCNTPLN3EotY8OATUcFfjlWiNH/1UPxNP8iOibO4QC38h3BaqlBtSwXRo5buWkMwT9VNK
HE5XuTg0bF5lS3exG4AeKjs3iJGDYQLKV+Xq5qTqAeOEjwGRu5LonTem7gY2xYAnAj6NJKDHGTbz
TQaIIOPM7dKT4tNVwUkzRMWTSTIhL8tbwvbwKVT6jy8RRKpKBM6wPflL2g2hf32VUAG+adurgI7j
HZMHYw1upsNnRMgwK71hUziBuVtGs1iHtbMXupXuqyCA3UxYcTaJLVrs3zdjpbKMUMmyLY2j7k0W
h9dFP6NkqvAjgi+3tQpEZqZkmVQhyUbFJUM5ZQ+ZGXIFQCjZu0GFK50clUKqwCWJVRfsIJem6Uao
ssQyde62b1NFNa3fUps8Jda5Bie57xBLe4wOSOyt5QWvmEany8xs6ios02aNBArxWrWiMRoWe71A
6MMlnwIBLbtKv1MD/zJfkC9iQ5cn1IsM31vSBe+AKMWHTeau8PtBM2P+2K74Rtu3rgbdCo7sUSEH
hnVoHZnZJis75pXNK8GVu8kKjCerjLGBRMRq+8mET2hXiooruymP/FpA//ZJvcIKKOzpo7FRAH/j
WcjWxnEQLzmZ/zTYaGEfqkZN59giLd1AQNyLAfYFR7rliJIFmXiKe6qPiFJHlfZSQxsz6CfAite6
+bqKS4vshpaR+81671I14q3nTvFt23HA9BD1xl2wrBedwYpV6iFaMwDjldMvyW1Z984JP8l8zmJ1
Vi9U3T2LomgfgtKojU1sd2AFxTymzwUVIXdZZw6gcnrrQcee7DvBvVPEDCjipoJnoARyFv1Ohw8M
6gmbZCj30DsjlqClvh2qq7EuKIdyTMUS4neuH8ag0A6US9snr/GuYQqe+yF+4slh8Yiq6YgIfDfq
PIQN+yB8g6QgOplqbwH97xgTIUESlETfG4lA1hBSjsmyMILXzPSY9Nzzelybb7k0vhzNzd80enMO
2uLVeyp3XwIjLY69oYkndAmscZIhUzu/6lQ1bdlI869a1CFiPBh8s227q2SAL4nXzlsh9ORrIBul
X8QZlzWjSdG04pspt2h2gRfDU1uvHVvcS315aIvkGlP55MMK4swvwtfQ5KHGPxn6kknFmRcu6nrD
e3YytUfDMHVfH5RNEAr5ubdq5arL2mgHBBKXeCArtCc0ngBz9cTusCbz+oAh0b3EZo47JzY03s1L
GS33Xaan92NhPWItdW/YoYOq9Rg3JONknYMOAEdn149Q8eSOYj7bt/JM/3DkVPNuj3TXb2aFaJgd
kyRlktCenWSgFaOnhJViUzRNfRRLiWLZp/gVTdv9TKmW3CxFQSqFSqU8xmTZxEdgpNW6GOnTsOJW
+0zdyVyDyf/qevO2MfPk29I6vBAOMzwqxQJQB1qR8JFGbe6myO5uolJScp+K+WwsA1yiNL2PxTJu
ZRn7dADAwY2b5a4jjLFmnWbJmbFUMrlgPcynkMZButpu2sQ1Dji17BfNDCkqA1yGcz4ktGDQVy+j
42ILCqL4UMj+MMBpH5mWTcVb9bzUUvvKe7NCsmnDs/CK7CRqVxxGnfizh4Hwm1JarJjukG8l5hZ6
w6Lyq2TTTc5dWOUVLX+baaoLmNM0B56QGp3D3PJVcNAEOgUn4LrFsHgTOV25S0e32dVxLNbzOC9H
RWslhBd6vNHmNBQ8kAnHihAll1GBKCEk9CLglV9iFZRDQDZ1onxrCtP61cpCJNLGNO4MhBG6VHQG
ys2k+Towx2NRCUPigcryhyEAuL7yisG8touJlkYGcSQOsBVd2IIlD0I4X5brVNiAGHG4YwvLhbTd
W2g79X7WtOgTbUi/sZSfhwrXQH+eQxcPdz628genbBcqWBcoibiDwEXBzGOOy/4CnLVin6ijRVlT
sCs4rVNcmYHrIigx+2Y3sE0PW25VfqnIp7Uyp9kFaj9KF3kdq2+feyeuLrVEyhR9W270GtCqRkUk
srhX6f40Ftm9l4TpOTOy+CG35/RizoyhzKYtP5siOddZRvrBnqlvTZp8XQ+Unkm2Aruwr/uexS/F
t2gvjV3TOQPZzIaifcnarMXI34y3We3RHRHTaXXoKJL1eLrqYIt1iG7LuTfS9yxnxUIcdT44rU7H
yqqqHQbM8iAaj9ZBI5Pxc+81y/k3Keb/VKt/UK08l+yrh3vifzb73L83n19h8Se7z//7sT+UK1fH
GOHh+qGR3RM60tDvOV+XIhPay9nk6WwYfq8/+UO5kv8ypI5qhVtFBYAVvfK/lSvD/ZcyQ6AyWX94
gf4XJSdSOXrKnwKdAqOPJM/pAncTlqGyxj87K0q7gOiXhmScUpuuMjsmDI9tYTCHu9hyCoCvovYX
L7wDdP+qufZDVfSHny7Zze8f9iecpP6rY+W3XwLTkeWh1ekAZf78SzQWp1FHHReoUH+vMooecE8J
snchglqoNWsnLjaVY79klfGezPq95rTPKXOzFWsMWwWZvk3hcDuW2bnL7GcqixhQJ8IXoe07o/Uw
xRXhtgFX+AjwpHDtm8WjVrQL37uBVTY0prvG5H+0Wnbj9sydyzF/WOIKe6h8N/TshCaR0wYvWWnc
a5MxCrh1jAoEI+MV9Qs3vdPftTL5ARcHlUBWNzyQoHVSfBB2e9+G/WcijKs2ZAdtsfQ6ubmdAoYr
gd4gYFCt0AJOlGwFaVa5ZZNDNGnwfrSYOThDbzjcEHogcgb9qfYnekelPewdqaWIVZjEzYUEAHxb
1sL+tcZehMrfAPHTOl4PsAHg1ogJbaSHFcKobkO26I5yss+BN+Uq9pKLE/XPZTlCthMG/LDo1Yq0
q7FL3rAt0uEODorhlOWbxngHbppbRCSXVpsKLL7VY60NJH8kV0IzoJN5WXoJIvQGGwRyYFS8pAdq
oQZK1XuyttFMGUiTDM8mm9TYJAKmZc6tZdDAST0e+XKTWl/7uadYcRH2a0MwSQ7kqSd60f7htvvr
rc/WVei2smIRpf/VDtbGjmSk0dYrajehkPHtYC4BPT5l39J07xNG/F3fdoAkrV1ZML/I8tz0//6X
ULr1L88f1etsxSjedvH4/Uputd0K2S7Fk64Hy2nQWnu/xIy5s3A+cRI0fChObBtnZI806BgcVmHu
dxU7TcbvmsdYo6iQSyFNtTVM945P8Zn9oBwKHNAgKqjHe+jGet+L2NnWwru3avkYJgBOcbsiKaYN
QeF2o5IkK3dGBZYhqS7c57XVBP9g+JN/fc75Y5HdXWxpdFv8qpI3dBDM0UIAQE7JOezLc1UUy9Fz
IoLFzik3J9VJkG91l8WvprAQyfcHC7LqqHVPA3tPlLTh5u+/AevffQP0IvAKthgFGL96HquxDFEc
ZyargSxXRtlf6rZiBESYwGcZf1qWBeZRfeT9cwTi92YTdba0BwZdxpYjNKNhp3N3TuW9VaJ840HZ
62b7iHD5lvXpERV9zdS94uFjFj5iokT1Yi832/Qhz+V9p5r/cvnNfHHLy+WqZ5qFc+bD7U16IkHK
sxE6ZGAIG7PksFz2VxUAghDzdZt5IS789Hs2lNGHcaUltGntBdEPtmQrg7ScGZGBKhANSQzuKzPT
tn9/7f7tF0oZl+eyGvHFuuoL/8mXx2sR3zjYGTwyiA2pwV8WYYr3ueMm3+s/2Cnv9SV5KxUkNAR1
5RNlXZd5ctW49gcvynOfmss/3GbOXx9siBoGD5Pp2aYrf3UL9k4LMVHwTMmoIt4Sn8w+eHfc/CYk
sGEMCyAwS/h6Mo50DJY/BvOJSLKgdbTeC839QXXBdRehZjdlco4RIsumZy9b7oqQszcFj+cKSSRd
kh911X9XZntIUg0HqdskXGgITaF+3zURpyrLvk0wgafWfGLDfd+l9+YynALL+2r16BQGwC8yDysS
LwiS9jK6jLF5zk3v3nWm27gc7/J+3MTJiGcHj3jXLz+iQb8qRhGtKno5w0B8NnK+ozid8Dx7ZFks
t14dHbTZead4CM7FfOeGxc2Ugt30rJ3MppWelfd2rjicU7HOPZaav78nfnX18nQD3MC/rDN7Axah
JmU/3RJeVozhkMMzxwDnEuzP3lqruMFrfO3a5N49xk5//4HKY/rnHYzLVNBwLclHG9L5ZQeTUqBC
sJRve1HS5DRzGrZFevnt680647HzMGXOkDoVwu7vP/rfvDoM3YWRYvJG49Wq/v+f/taEwmfB8YLV
LTfSU9jW5ZFQpbv++0/5i29Z/V2uZ7NJ05lwghD588fUoeiopOC1WTkkfTVMrTaEyDU9rc4jKwYU
187QN7oOAbdK9YVbHOXkH34HdRV/vcqeazkwfZn+WdYvWzRB9E/TdbquRgkBFwhACoVsuZ6m+Fp9
v0kib2UfnESXIZbHd11r0g9tRv+EHjf/4lDXHeHopBxZSVwWb/Xs/3TJO0fOGRMFdI6i5GaeWywJ
yDwcfsjdccjsD7YBxS7J3Tej8igiwUJF903EebmUr7xRh50MqYcTjn0VZtQSNXmwdZXjYxY9qYk6
pO4AaxBjt9Dh33fvxAhidWqHHZSZh75EVyTst9JS7x4K3y1nw6sk1LFpMOeZ+IIwebQWuqH2DcT2
aJXOK1UNYo1FZlpPFdnJsuouEw1tmjM+cUL+TTHy/uGZkLhCfvnCJHAWBuKC3T2zUM4Zf75Qcmwj
M7N4C420CkOOA3dIkxumXKhrdAwNZoSEz3utbU9mMT8ERN6SagZuoaVMngOKBq3hE6tmt+4n/XrK
3Nskn45RrB3qyqBhCCwN1ReOb2nFlrSDeyjFo4ZBLNaxDC8h6I9Evo2qNNYhY0UMyVPdsHARqCPl
9ozayGbs2L2PdKubbQRtJPwEykupdkmxCmtqs43ohVMzUIXh68DfkZ0AuwOAD5Z6AM1v4MAuyTAa
QOZbKq1kFH942NVo3TPvHFHip0ow7XqlIMjAX37KaBunN7wcrkS9RG+6N07MIQMUYIuo0LrU0+F5
Ykb7FsrMuNbIBq8rMJOPcDEeSwZYRtSR7BtM/FjmODnPJlrHlWumbyVlvqsJOeVlGDBvwsHel4NO
HztU9EM1iJtqjoKTBWECV1/DwHN5C/A5OXPQ7PIELxSIfd+ObQNSOgWLtd4e9cW5WwxMidK7KYoH
Wwf/Qe1dE9F/V+5tuJ8bPTauzcwZ8HoiaQitfsMvHq2XpdoEY+/Ty135jMhR1u3qzQ27pz4FArBk
EVMGu62Yys+gL4ljPWcipQsSYhHSmIutUYemAAZv5VHXc6bmBNrgnA2HbDT3tjtvMtPpjpY3Pcfp
1Knq8zvwyNdl6TKB6rjxGUAjQTp8Fvq/H1f0ZLgax50qltt8wLJnMH2TWr1u+uyUzeLVcKYNUiJ1
v0Z6Ae4OlSb6IMzKdka5IydNQ8cOn/OF/RMt0d16cMBCRLF+ymz5YcHupTPT/FxEf57iqbjOIldV
W19lo3Gg+e9mmRsfF9yLyPvKpzeTWeTCvmOc+7si9B4MKtjI3pJ2QbITQf9WRsmPDHV7tBfvlNba
MVBJqkrfuVr5RTlYvjZS7yGV0YvoYrkSyRxT1gRXzlmK5xDMu0aJIMGudhNgmPUmdKE8Ar1qdfFF
mVIQFoMzbcFrKawLvw+l4fGUog2x4/WZ7rIzoanOPYYzAxuGDtlT2kiywlj6MF9kcwNU0c1OicyJ
O0uzSNegYrG8Cgx5hsh3DtWlPrzggY6UJP/QUq3gvh/bQzCOMwU5drxj95/tot6ZL/oomB+zbaSi
0sN/sURwQ4rurpnQ3iHA4xCz03KlYzv2u4i6Lr2PVZYAAdF1ZuKuTfQez4x9IJ42nxWBM2a7Vf6y
MIN8ZIcQ+mBZhjvAfN711Maj32ZZvrHnJtkGAU5tjo5ynYvio0IEx3BJgT07IlfbgA3XQDNE3D1B
rh/JNuhv/ZJX7My8mtbIQJVuDgQ+fQK3mMy4Rvox5Oxx0h0QW8Pg9T+cDLNcPNrPw7jIZs2KEnZr
2Q3WAW0R+0WXeIe0bNu1F0ViD+wzfCkXRW+whns0iI5EUCEJGJizC+k/oGKoy5xdx1qxUxNFA6gr
yUemGVbm0JtAGUzlQh7qyn55H8KOH6qaa+x3AYxwp4vpCzUYz1GStS07bdjFGuEEnrdqI/gFNpSH
uSsS49dG0FgbWo6wy+EKxoU5dOKekxVmek5+G4wgFBRWGq7I4kom8kG5+ttYXtNfaG4Dke7tPv2u
PO/BtNpnUu4tCGuuFmZgmi3N5zxUgz37YrXDI2BElwvKhzQly6BXGZchzt7KgdYcqGqnIDNeyB1G
m8apbuiRYhAlSVkSwjG2ZW4468UwGHBH/Q/Kft4Cqb0lEf+YIckFTwq2NLRy21cea44V7frM6Lei
uSRu/ZiH/bWjcQCfe/PDxB3Rt829njrmZsms58bz8KR27ZYC2RP5ju1i5b5V4LDGHtiuIyoarAEk
dKIl30YXrLVlnM4YePaDnn/VJtc6ze1T27WPsD3cFXJxdT0O6R01EYxZsBwDPfC+ijA5L3FzRUvA
C+4ACDhJ+DjWQBRo+eI9pPBCMtZuS8LHvFHzBLMnFwa388mNs+8msrMVzrQvKx2fEyOKt9ocrYOC
9wFdZsfe5ALQGrLhLmBuld/2zdRsisLkYvfRvgn0kXQdYTTS8Vpcfi9pc0NZPT9Mcp+ZCX3Dzk7x
XdJFexk4yhcI000JmVUukOnJQLGG6BfNxtbdqk484HVr0K3tLp8mTFuaecUbVeN6ijNB8maDvhJt
I5ICfmuVhNSN5ayTcs3JJPfGTd3TuSLprcTvgX1cJ7QrzceREj43Km/TenjlQMIkdo7h15TDFwlq
eVys5DyZXkXNLWfAXOgXbv5XA+NYLpm6DnZ+nxTJPlrCYzNZx8oG+hULS+H7n4bYfokY5RGLJXBX
U5OVNstnZMrP2EVQMuv+We/CxzLhLGPm83YBWLgCgLID/f5Uae0bMum5z/Q7b7L2Q84ZzsELH1Ox
UWS8zmOCP7r+XfbtB72RZADs4Vzw/QyWeYiH/M0dko9IdC9D7N4T+rmKSmNPsdelNp0TM1YdV2iz
KznehnH+EFnekyeTm6xj2oK/3mfeec/Bkeciqn13BqVhT8l31lefA/A5etTfS2niiwuqfSrHbd2j
DMQLxovhR6GekJ7xOuHjkSNa87b0DATYS92TZWlXWHyPeuGxmwiw46T9Q1K1t0k0PDsjl0XSAsbN
CypC2X8sM/Z8jproQna3T8KSe8Jd3t1sfDCcaouG+s22BYp8DUltRBCQwqTilFNxbD3VBiOJxjb2
fVHW60gmn04EjtlIwi22AjZrYYPlF19+bZtfUM8/Onv8kIOHsRafmyu5M9whWBXs9qe2P5YpsK/W
HW7SdPnS6qFelwl7ShgX+8GsBeY1j/6Q6Std6ANiY2UW+ZFq+lPmVk+NObyl4YBuYANUpBjhpdS8
C7f4Q20jDAVgDFibeVYWpEyrCL8s2Ncr3hDxyk3th1gUm6YnlFEv4YsZBd8d5J5IcEho4g5LDktL
lVd3tIvAU7DzQzi6NLUa+N5idVC2x7ssT76KBPAamzl6v0a3ump6p/OzmVKfYOg3IFOe8tbRsbEw
HhWjbTBOllSsRSS5WGc1Ok87BmyxLJi1qXKyUis2wqCYhfY3Cs1GCvw4R7KIeZ3fixLJBBN2ZI5E
SSaDECGLDJH0tR2NJB9y1fnrRevRw7bQWJG5obdxDxMYrWEuzqKfv1zXuJKt+8o27bpsrJPuxg9W
jvdJL0hZmA1MLM3ZVxTG+aEh79t2+naT6C4KB0QCrqDOnx51wdnS4YqYuW77mKt4eEa8GqMwc6CB
4rnD8knXbMUrtknfhyC9lC0FFLYiRuSGjplstD6MIb/DgobIXLuPDv7rDfUG2aay+8/a7NU4n0TC
4BT3nUPVnVCuHyB3sLqTjmEv1w+kYP4C+4ZjSM97xBor9gJZMbGZx7xaZA7khMV4oPcmxs1Z588d
QvWhl2O9nWXngTZJxDMg/rvZjAxanlRumSiZGPJL3aCUhez/VmXN6VyU46NWBctFp+9gW2MaAWph
Jmc7w8BPeChiu9pjcT94egj1syZuWKjghh7on0HJG8Hmel4Z0BF4uxizT/otedCElUM3assrr9Sh
M2tRluQgkMNY96Nx6Z7rXCK/O/PMv1SzvjUgMRi1F1PFgWBpal6yWQWJQeLbeSpTeHhhF7tXXjzK
Vd2mHFSiSZsGfGfkHarKMo7Gwtl11btzs8ohqmp0B3r2Op1NXBm2U7Fl548yYhlu+QJfGoe6C7oR
HrLMegftueoNcq8IwOk71svq0tIsyyibjZ4tHOJb4BOEG83rueURkF760FQYZwZlyUJxk5zd6EqV
C1zPWePdbwXPWYAyIWVIjdUt5SdsAfTlxBSh8TMSf5e2YdfQ9jEYsiQZNmnM0WESlOQFUXXmII8z
yRDBKrMHTu0WYifO5VdnLseNhpjMsx2/F2X0TXtwd70EVOkh7n9PifWZ5Po1EA4CIeOCl2v4AWaH
KUmMXJqTjqo8dva1hZMvsqLXsWRgZLWC11RQXlk2owXVnubjUsH1K+SpmTt/rhnERq4HfW/Bdp3r
9dYJw/zgQHB4ZeJCWMlLvpa8Zy9Cs+22djhWQDtqj9XI39E3LV030vrm4QDM3ibJMcRbcYi0ZtoV
cyde6W7pCAYu6YY6juXMWZFgXCWm/ZJHOw72ypineJD/xd6Z9ciNXVv6rxj9zgLJwxHo28CNCMaY
MWTknC9EZirFeR4OyV/fH1XltiTbUvv9AobhKlkxMMhzzt57rW+pNBdSd2uNLdHrJfJyc0JO0vLX
WuOLbvv2mrTbaBPjhtjmCaGdmF+c1q7PpW7IraIa+z6F7pMFn3Phro01cbIM9xdOrr2oPTLdAskl
El1be1LBZM3znGxFuskOT+m0tpFHA9sK3HPpcjLUKEE2gW0U7VJXEGQpJYeEpOg4Rmg9/jyWMrcF
bJ9PLapr0SgtiBPa3G5B+qXjjDiGnYnEEUb9nNhmy++Qc2sFyRsSGJDCBAMteWxfNYPV0dD0eyWH
uWWTj8q4fCTBeHjhvme7csznwm78hcURbd1YIb3cOa0kjdK3CZlBTWjyxibAUnFxX0rra2vDGkv6
UmWKVBXr0hy7pRY1GyYKc4u02UGaIXGhQChGNEC8KUFhVoYzRz6xPZR1Rm0r7KU/VEC5grGkthSk
yUgSVGMSh1edMYY3c7sFiXvcrjtoZJ4y6HR2fG32voUJ+V0IFcgw92+dUsp93pbpoQ+r4eLqcTkj
1Nq9Krt9pjnLiRL6WOCGP2JXq85lbAMBtMSnSxqQl8GgXykJzkBRvBQ9Fu8S806u2g/4wiwCkyGf
lCP37FTTb1bGNalbe3Ivht2UcdRKp3Ft4IhnAqmhFknsewLhXW9MOTS02UD8KjbINKICcAy0yyZR
P4prb9sWaZcI4fK46ALPfgmfwVECbVzEFey/2G60O9ScuCpjp/MCEEg2knl8v5isKyT8lzErMzKv
QlIqlNZGTggBBgelu2zJqfFcF/mbA1h/ESmi3+dZS9KP7gPpb9ye3OCgvtXjrrsHmd6sNUBMTpcz
SUxaFOytsXOm+Gh30PzKKtsNE4bjrMO+HoO5616VmEGy0GFq2QLY3lxw7ovK7PemJQkxJeF+Hnq+
f8MKha6jPNZRdHbKfVq06RaNzLR2CMDdBOTKqhrwlabQR07R1B0I56GCFuzrcer7J0vEXp9ltpfD
gvMClZgEZYwN6qlOXZDr16xa6R5avO0IdIkULatRn9dV/Ja1yo3vd9M6F0p/wszxjphnRjtz1htK
JQV02fF+JCZ45AQ/DGoUzg1GCcFu4GTgdN2+sbW1JIZk6EY4o9kzeL5m5VOnQZIMxaYKQ4H/mUFz
TtzYm2yITWtVopTDQHlCpPxZl+zoQ6NFZNsggA9Vgt35mCvm2WSWtDAvNetr2ATWukdJvwmF2m/Z
BT70ohVLNSarJ8yso2t26GZAUH2MhY4lutMAK4RuvWvAzu1y8j6WU1le/VyPL3mlXavYGW8YGMEA
ULSdOyn2opWZcTvAXkRDpzQbm1dcNV314iuGDXIuoFZpibRS1SE9Fjl3oIbBdqXgOvaV9Cs5RTdJ
SVgL0mnm+hiXf9MH/6f2M7IM/MKOC0ME1cTPPPHOaJKQ/aJeWMX0oQQ2WdQumbUGFh7GOfe/brr/
PNlAHoKPA/896hCHEcfc4v2u1+0kRB1OlgKTdwrWc/SezGxwS+pFysOQNbuhHK5d9PcJzv/ofX6j
9wEMQ5P834t9lm/p23v9I9vnz7/zF9rH/oP5DPweplAaJyyTOc1fRH/zD0uoBrwfXddV2tT/sKip
f+BzMl28bcyPLKZJ/xD62H+41IfqbKOyVQx0/5FFjdvzp4EAUzkoO4zkmJXRtzHnW/u7uymdLNHq
Vkve3GCGH5AVFMxKJE6LtAD3Gw7Bez+N1YJ2cH5FZ6fjXVWspdWL6Knx448QBKwHWaM7TJSSO+Tf
/skIpHiqKOKuRlvV0LtC8z5iOV7KAco+Zs64o6bU54gyiRMiTmztvebEvvGn6NDUwXi0QxU9MRQN
sip00TknkTr1yoqr/tkp4vRJ0jUjxhSvKe5t0cVoQRH07BUyYr8EZilv0tLUe/Q67XTRoeEe25wU
mgVTDgTJNi4jaeXq29BVwbYkauzG93VxSsbGBVLa9xu30dC3FPzpZNbVBnxl7yHdwb9mt9XKheJy
7tFer2L+exU6tqTCA1jOCKAUt25GwlGdRW+m0ai3UQgKgXCDHmEeYyB7E4ehmSMr6aZVPLKNcliW
6WfoK+05NwcaDYAj1yP2Ic8R6S0SHJT3w1xw0O9a9LSkj1oUlKCiLaATnClWJVhOqi6NwEZLfwZC
fuTOeZWT3mP3a695Lp6JOUu2dumXqyaQxsku0pkTMJ4ss4N8wmxO2PUNb8LIMB/tLdiUGmFq1s8Y
W53GQMoOk4T3qmK1eHdLTIAjAIkA1uINGF9QEhy7Vo2Ggxve76nL61d4UdGqGFryt8t4opHERhSB
XPPSWhYPuoTYr8UMi9EFmQTqRLo4DyqvVEjBC0/8Gih5tXVN3cnWIrGgtIJuRAr2eZkiGFvBf+fY
9EX1U07cVd3TTnPUW1DE5Y5N2ZgTGQrtLeg4L2X+EGwHjinbiS7mlgzI+KAVfvdYKxqwANAYq6FN
8Y/H0rQ+4yEy3GVg9Qxt40lsK7VweYfAOE0k/x1is6Vfb6a8TjFEnD2cdlXkBCWRBezPnq5OK/t1
gaV/nfncNiqu0FONqHUb2MOw9JHQ+HkB5S9SaPfHabsrKlIejTQ+gM4wL4bSaneJcR9M2HcWNtuI
l/Ced7RFYOJocTrNetUGM4rjwtEsLakSM6u1C1nN+F3kY4toKJe0EPdwbVKCP4u1q8pDUncfFnk9
oYLBJMlp3VASvQGK8fBgoXAS0dXtk43RhQwgaOaXkfGK/WaD5QC/nKC8y0V8P8HauPBMm5eeU9yu
oq28ifT+JOmIMwlgCjYWoEScznFOHCuiXTVb3qrUkQe1KcJNHhNTpimKRlhhirHcIIi0cCrDw++T
L6IGkxxyHgnKOpfrMRstj9NkewZ226+6vrEJrq2dTaTiSZqM2ZtoFc8dJ0mvq2KSL3AGrRFONiuj
x7YeqUN2bIhGeB6V+t0pwnZXwshlcpDC+CjGYonbOwISQZ4cExiyh9okAfsFo9bBF0n3Sn8sehz0
CgiSjIRVWNj603wEJ+ytGN44UbhLRkcRonI3ZzKnPZno95ksuc2+Y5S2tfyeiYpTVAS4581aibX6
boRmu4IRoG2AOqnbkBQK6gZKm4pQn03nUu1xI6RXh0Hw+RtrmQSoc4clYBG3dJX9TqEh6TMkkfYl
afKPMEHh3TsyWKnMdVeyZsZRRHmwborYPem1dV+hrReKuQPNy+M+UGq3rm9fmI+r2OGVewPK+IMK
KAU/Pr2GhQN1uunxmCJj54FPQUKK3jYPYwNCOzB4/azHFVQKV/dsUkchQz0oY4RUqnPJMmme81Qn
ioimehS1qgdW6Isxd3Zss30YB+4/Iq1yvAttfqwFakVm9Mz54oLDuzTAI9dW9JRbYDeNwSIsjNEK
HDZmLAFAl0XcUMF30moxX6TgIIiXLoV2ReU8i/51zXOQy9cLt9KLh7iOQ1a7jWnPyRZK8qi4ATOx
1K/PQWuTr+VgkBusJcU3zc1Uf+kG2/2kw0elEtbpxposg5wDHAgJAd33ALWzbe6b2rrMBXmijd7t
hF4py4CysVhIWdtAn7ruGCH1OuQwkmI8n5iBRQDBZhnnE7zUXlEe0sDsdwh7yv3glNG9ncv+EfFn
8YCwfMRM2SfJU+y4xVwk2y9li5+V3mN3E4flSBkaQM8vA8rWPHiFK6Ycx3ldkwlvPxYCnEuhOVe0
sJk3Hx+Wqa7dN3rwFVmg9tY0CqgpzWmehGoF74KFMKT94kfTIu5M2JNaFFrLMnb6rYY/eV3R5KTj
0jHC7Qp1aVe6c6vpZEBMY8FVQtjk2apRLesy1FZuLOkNSmg6VSlZroFEbNVJQfjfYJjaxgXAIWkH
KssruWRWW5OWy5XZu7LYoGS3j/gDmEqMU3qTwV45EUQICMRilklkKYCjsL3l86QeC2tKdSqCve2X
1EcZCy3NGSbRI/+rmSKWStqLAVY+ReOnlNlDEwFKK2xpbDorJhWWXNBu5dqJtcVDNQHM9Fs0+sB/
NOSEvVkiNyw4pVQh1WSdHBR7sg8FnIEb0U01LXm1Z3qFIXtt6ITNTLmxq1VVLF16k5uEeDnPkiM1
IDOgR1ZKbsi8x18b+9y8kgTQ5xpoxQKfAI4qxBhNykKkDOZbZPibrE5fTLrIp841i30wcOeHEiAU
yUwtwHZopzkCGJwvzgw/tfpdw3CUG37wkStrPja2fLKhhKjilEd8ra4x5IUQcnNtWKEC5TTDbptx
F3879f5PffCb+kDTOKH/qkBY11GXRsrjZ/45RW9/I4zhJxLoX6/wV7kg/iCGDqaFzSnfUi0D8eRf
5YKO+h9VJeYDF1WwoVP4/d0YAO7CVG3NQWU6ixvhVvzdGGCYf8zRP8jv0D1qOmq4/wRp8VPtqeqz
w4DSA5cBMiuEZz9WC67a9gYZeIQt+ET+WcPKlgP7cbBB5LLlQLcuaw45ofKbIKOfrQDf3tcQfA/V
oIRCWPfj+yrCKHsyDhVmdapAh2Dz3BY4a/VSzzZBl7G3QbvXfZzPDSye6aio5Z4uO0x6CV3abZ8g
yFw1v1+y670kTf2uDuR6t/mjkwRiUVU0l+W8VWk0eOXjdz/35V84GbBlfK+S+/PT88PoYKVQoH7D
hHxXY5kI5CbfpexQx3JPfDV954PeXbB1dXFOSMCuLqO1jjQ7i5MDrsDVCH/i159hLuO+E+p9+wio
mYUlsJZYtvHTD5e0FXH2nB0WQeIuizDYyUDZ0rX3tOZ3ONPZuvLTe3EnmjBUEM/bODfmP//u6xqV
laoEWDOaSJtzV3/2U+0FJH30fEN9AHESfsntNz8eVkAO1rSEFl2T7SRif7JvOW2GysJwbx1Tv/iB
s+O4DnOtgMHNnF/9nc57ztP75Yed//y7D9skSagKiw/bal+mCQtcHDzZQOUhAnJOSTEs256D3TIh
UiJBoxQ9Useg+f3N7/OzmpMfiIuGiJHnm5YOKX4/fg6Os2OdpZPCpKNIF6nTLX3DOqQkQrb+so3B
cjAAdsZsZQeV9+t7Q/vnmwN6E48WUlJ81frP7SvCV4vWHgLK4orWK0ztKsushTrUCFnavZVGx0Tn
cNhBp3fbO81yvSHObwbLpE0QdO9KnN0IFEq//lQ/K/DnK2LwxIgZJWsgcJ3Xou9+mZmqMYaUgaR8
mGsbMtkyJuKuyHy09iGh9tpDtoUsA6il2+GdvRuZvibk1g8CIkNmxc5S0RgZKwGSe1/s65iWWI/f
b1kQK+sa3Xs51Yhni/wmdIJNEcFESEzQg/YDEzJ9odjMqvIC4w0p17iSpxVxqCr4CU4cRFK8yIak
BFvr162eXKKAFJSpw6EKk4FNujyUJbxyHE7MG1P50fbJyTQjOsN6+EGx9Oq7PIo6CLHUSp7dNi3W
v756/7xQf3/xWLF/vHilmUNeNTGKGuG0jCr/IShnfyOnsD600GuGkEaggoWz3OPX7/xTQ+nPnw2K
9SyxR3r08zvnwmq7vuZny1VcTzIC4aAR0ZFXXtyVkCoGMmMmVG2/ftd/tehYJihswxL0Yc1vjrbv
7pbUmHLWozl1JxaMqOC2p0rwYGiwV4H8LQMkhZ0u9opL/mL+pqTZxg8dRgmEOWB5IbErX6Jpu8KU
pWfraodIaW8KkT44Cb7L1F6OgfG7x27+DX5ck+0fPvJPj7w1Rg0gU9bkvCLH3Co283s3BR2Psnug
k/ZayWpXBylJmYH8zfX62eE3/0y8OY/9vNbMq/SPNwh5GhpFKTVfOFVrZwwPESHIg71D4+tBs3/i
UnqJoZ5avdwaYf6bDf1frDg/vPtPW4Q5QlJ053e3a4KKDO4NPUWhZd8bzP5+fWfMZpN/vsr/+KI/
LfCRC/sTraqCN48ojT5dZQLZQ/i75epfLaL05Dnuz8uVznL64wVFcy20tOR98qQ542JTSocH72Dn
OoM8eeqs+qlW6sPEeIsFCFFQfqV/eMJylSJ/AMf3668994v/+ZsDPuMhtKGcYUz6aQGNx7CtSR8j
9IjYq/WYwPAx3FDbEGljTF7D+tTWL6rfrhUmWH33NCl72E+LWEXhBrjn2SczJU4e/EJuakn6Aect
Leeox16Qxqo3hKhJusZemEX93pqYv1+t4ZyKT2tcJBm+uGBj1AmNRKzSqX+swn6VXVUk9+CXCG80
iEEwjA8s2K+U/QQOJcAk3NLTpafK+xElREbM37bqu6/+4Cg3MshBXZYAV6roZaoEMizTgWKdnokC
rXBnjobznqLg9AFscIh1gajjhqECgiaTcxVGVZ/WQ67gVogTTWeEisCJxCWacSGdU/DFXyWgIMK4
lrYSRosaZwN65bEO6aeQd6mmrbaLA1VbV708DbJvyFCDro3iZKIR9xZ23UqbjN2ssSfGrF6WzJls
rTpIHwZwi96cr2cUmywSxa7K9fLcR4m5BsVs7sxG3OrS8iGr+RTwiE5nsNAxLbItAYAZgrvsXNmo
GxSHUrxOhbHS6uGGAezCv8M7+yVKR2RBPVID+1LmE8dch0AzDK+IrvGEumcYlGpeo3HNi5UGaXqR
6uHVj/GptdlZHboDswuwZv2tFherIUkF9EQTZZVyJ0yEnEFFGFgcWRfpfmrS34ZQCDYugwEHd/q6
TLtLPbqrShkeZNRukDJeS8daR4F642f+Fi+ohnimpCllMARvM1RXw2fsXMlsihYdLXcH2VVuEHrI
yQdxbLQj6HM/TBQYhPJJNNCEDMmHwK6PvYZ0DMmQvakVovPKnp88hzRIFJ5sjNsG5BWslDEOaWCE
06UpCmMZRldqFbLxEHEJL9A3kBwX7X0TFUuzu/g4TJOEb3MtQyRki4g2kww/ES7k2gIu8EJVPWPa
BWIEWr6PzW5Tqef6Y3QYknR3aYSxQx12df/VCdKlrzySyHTt84wIGt88oHa+WjHC2DilLRu2R3wm
go340WjuLLJNRhIREb3ZB/I6993kbHQY5Bupj5dRnBqoNvYWcCdYzfvWotWF0ZeBeJzf6fDZBAaG
4U4hVNWikz4RSLok0Gt8rK0zDABndG6QZaAhK2n5EgSi3hudvcqJh4s2Nclh7/DgsFfvg+rSu1vN
vUtAsBo0hvJtM97hLkL1dAQSshmSYSOqlfHAJ8/1JbosHCMgezKT9M1W2KC6kJTr6Ksge3Bl87up
0JZNf0Cg1+XL+A36p+w77BXs+yqYNHnXdOilGmzY4VfHTu7Ge7DiK93PTkkDdMVA6WEjI7ACzwZB
m++67EXrEdNHG8pcNLgfpeXsa1pvRngiDnJlmrexf8CYF5dgrar7mhaHni6dHkiUhQvAWCniKOON
m4S7FF+kG7yYhb+FPXKojQ7SOD88isE5bQu9CcFXmJfTrAJEFVEeEnvzoJYNK1I13U4jABVp2jFy
ennUZQ0wJPoScEbM/GQ5J2+FauzFmr5Vmf/kJKhhIV6nl1KL4V6xICmeqh2FvWvJR5DbTFtORPKW
E6jCSo9X5sbqSBi7IU5XHAtCLEE1+f02Uj5E/6VXIQIz8sk/kUYCC1E2TiY2o0ESXgBDItxpLXg/
DOYHp6B/fufk13SCBoKqjgmW+OyCdaxAtqIurvUHEd+m5obhsYngtGLWhCVh8Kr0kYy62sbmhOlp
prTEr+b0VI0bq/nS6/RiITFL9WD7+/oSmMHGNliSLxHqttpFzaE8hthvHKltQufIDWyax/4e8tRy
6i5JfCon3+sK4w0jIrIHYPWMTkAqnn3HqYmZ24DlYHHoEfO3briw4WufIpJykYNFi167SZjT1LmK
9fdLPTxZLasDsCcS+jI7AvV429p7AfHMVt+T/JHIn5Uzvo3IjqpZ5XZg9y+6syt1zvOotaHfGyt7
Ymrf48jd6f3RNXZ46pCoeSKIPehgnsiY+DUecI68dZZpuo7m7AQDaqNLFO6BGUO+kml3L+OK2vE+
KP1hZbqBfAxrkJKRX89EOZ5eVZXRSgGlOISbTLxkYFRIwOyaR0iZ1Bl+tgoATb/UL/gspi9SPafK
0X7Up+pcd9upvydYeB9gL1ujGjS8xAEvbbteM56TJ/Kd483g5JdCP8rsAGK5Ni5tEa/SsaBJvKwe
GesuLHtZFESs5u6pqK+I5HoaojGlABzvm/g1lbAMIHhl3UWOWwfhtpguJpFGijxk/TW0hxUSjAqK
G98FxVl7yPk+5T7EIaXBsSrFKrJ71vKVW2/VmBq+J0HaHzdqfrWSd/GO5UoHbVoTC8Y3nFC64mJ2
5kTWbfbVrqNNl18kOO/ZeR9uXFktWPpARE7DwaxWE8KNlEEraX4Pk1F7JCsTT02AoY/lgGSaKNpm
42uBBC5g63jy5xRE2FmvHZpClbRIVvYm+2wNYqQLseE5QP+U3tQlyL/DkFtLqFPLQt/ZN2bINNVx
+DH5efSBcRv/um+5HP6ut5Ul9N/AvoTtfSrIdx+1acG/IcvVKZC+qV8UozszMeww3OjTiQPOsLGZ
mmEpjjC3S9jpa0cZdWBfg+pVQYzSrbSI0iot7VTj/N60OU9jqJYfWjW0z3HWPymF0q7NdmTiaLJT
xTG0IyWY5K3rDNoi0UDRVLV4TuT06lbOtMZmRjat6xIhF1TRMRKa8a6OZrVlRH2n5lm4aiey+xon
9xdh5TjHAojSU+d0fU54N531GlGsxwVvbhm4V4h1U7kxYhVGeTkM5wnU+jxlc9d5ZUV7yST1IRre
e0Vrz1oPbyq3+mFXGI3hGVbwjE/5FhnLUvatfRgjtWYDHMp7ZszdsjSS9tEY9M8BXtFS5FxMtWMQ
aCbamQhggFWhqcD6zz6QRARMyDANEWDwqvf1uMaHAc7UYdzYRpDzXZ9wVLUtqztg07RudOPVknW6
k5DKob5iczYTPbi0vmY/EeTW8vS3/gf2PSrGJjtadkeynCyWvqh2UVyeI0slZbCrOJDWtrrLUwNj
J+Ea0dT2C3o1ytJ0G/FA02E9FGV562h2sIXY5ngNxiHa/QRmojIINwawsi3tsPAmC3yOIhMc3jIQ
x3EkZp2hbbuGxBevHJ/kC9EE8cmKS2se3d/VxNoSQ16GK10fFdam2kLWZYNxKFJ7ZQTuumlMbIFc
U7VmSBj15DnigWd8DeSL8LEwJtMD0107impJ0l+3VKR5RbnpeMj+ERwrqr9MiGQ4cRrtyRkVnw3p
rguyOuxlo88jcSMel0oXoXdgLGtOnEDjmlkvAfYTkq7W4oxToV7XsXJ8w+U3UYKXgA9JXIjKLS6Z
nrKSqF8V7iqSxiU+oUZtrmbrN8c8wH0BXvuZIjvfhW1xCEz7C2IS5FxqxtFiiNGIte0Xwk/0dZCJ
56pmplsUTGy1euRFvvmb/nwHpKeBEZxTuiwY/IivMUUPhdKl/zEp6qIyS0iPQSK9oR5TEk8SqomE
qpPYmR6lN+JOARpw6bYa1CyMGUpfm3u3NKGc+Oq0UArcxTHB6CyaTX+WJEoTJIH+z4rJPpAxuhnY
nttW4RENy+JgaQGHFyzDXuUYG1CW11a1jg7y142v43fJg8vk6zYUNuW2KgOq4K58axLQqECRr3qs
Eg5p49ORDH4z31prYxKtsxLjn1kn16Z3tpODp7IN74IK8CUhCOs2MD5VsxnocmEp7XQSqBsJ2UZ2
MFkMkIggXlms4RYs7K7L74n+JHu+lvWNmpF+4tgCvh2Z565UN23UHYlqxmCID9cnQLGy43iH52Dj
tO1t0wPhzbvOvSkA0qAsRueCY2IkV6cIOw6ilk39MGdLGkIRSzg+c2hO9JolCTGNiT2bTAj/BSnd
m0dZa1tnjjb1FWF5ro1yRPURlZpa9OnrI1sNp5YqJEaFN1iIRP1KnCArdh8R+KLT30n4am7Ub7O2
rw9xU58cbtps0Mkl0HewdL2gcKtFPY3KIXKG/FmMTMzbCjk4jgU8VOCA+ilkJ0iJsJaoaXDsZ8R+
QBE1yuxIc3pFV/9YBtQGEkkuMdA12NGKP6FfS+NmxrrpaBVyLIqJlR0CmfbLLiEOs9Sq/uBE1qGK
zZMY3HNPtmjX+aAlxCmYmOLpQ4+BYvrUIMet0Ip77ui2uM5daxEQWBFVCEgxB9qrUbCZppl5G0X2
eya0wZs07R1q6QteBNClin7ys+a5rQYVP+NMfa3Y03Kgd7MZwNn6Da2vgLu+a8AtJxWkfIMegPfN
/YvMVjhLn8Cavp82UWRc0E+eBsVcNnH+oHMe18n2MFtNJ2A6GDzV9CP6+LpGa9pe+SPHbQFAm0ON
b8E6VdQqW4dhjjKswts4HTTtKymv7yqkNRTFyg1hCq8tl7ty8aolsttlVXCNXf2C4wa/bfIxOAzq
eTpM4xRH2YUOhtdx+ewueQWqsEXneE6RfQXse5yOu6Je0/1bgfM9CgdiVCufmLMTt7mAzcfTjYTe
qR6sela4ALWK7rUYC4l+mEzG30VG0a4NayNWMBeVPKj9s5Y2h4koUZFtydqFC72gcXkDARH+Trkq
XLDsznDFGfCh1nSusmyrjO5DOORgW8S+DbEL4CIiQSn1sLtiEPDCzvViuZus0cscAyRDvDPQwPmG
TokfoM6t1n3+7qo9hK3xOlSvcWy9NEi5HYE3IZjy1YCeG5wnAUJZdqNVQG11VB8hjqAFuTUXpaOM
VSsvrwA/G9CZUr4bXu6tVPBKp+SgS449mX91U/rfApNjjpVIsRY9lGzTEhdrPuqyz+pObeO6cB9p
jmLOH05E/l1l112E1lEsaNLTMoGOJ653aL3IgQ3US+HXhyRtidqho96cY+B07PrrQW1IwcyDK3aQ
G8dSOe0gcik0ir67oZQ7RXXecmwHM1dhlVnqrUrmXxnyIcj9+WoNnAO6cK+raHUUY+8U9tEm8Env
amQh2sYR5j5lp12ZZF+YFl21ktwsABNQCNKg3IsEuAlDc32woGDW0Kl9WJp6oN+mhH97JGttabys
UFoAW/GzT+HyYHbFSVHzI4DXW0GDyVZOdG7ufPGFrg+URGaOFHJqax/zcm0E9Y2rix0Cp9UYI4lG
qRE3JtacfliPfnhjVDTCnPI1zLRuoRKVUmTuQwYgH1HEPUmwD3nj3Auhf8169WEQylrJmo+h7nZy
qPZ9x3ktuysb+OpTU18r3QYsH8qz3T/biF8SEZ2rAIxrObwFcl6e6TmIpHliHECFelvMNtMpbe7d
KdjohqKDsJ2dbQWdwEUeJSMQmfbayTj1FBxjiQ9GcKij0zhWO1jJ1hI2LU9JQpUWB1Bs4Oc0S6R6
eElpgK4NtInLpARtkxXtau6meX2OIaRswn5tkjO8Sl3/SF8eMFGtl6uxFB5h9nd5mW+QoW3zZjh2
QsH2aZnG1mWecswrDJA28LXTNEj/2fQhnAV4EfHVW8Ml7BjUcfIn5Rd1hBEPm16j3aF09wLN94JB
oeWplV4dI/sV2+uljEGppVhtAPBjhsdwHgxHnj021CRYGxhiKfTwY5h0BJ3IP6R+cyiNY+wGK6Oi
zrc2MdFnQxzf+E13nEL/rZjcZS6qdNnXhFzHj3zxpdGDbiuN8rnzfRKyrZFulLV2ionSqQjvipLe
QpOwjRDCQCjdne/e0xy4mRTjTDMWi2gb7ocUfVBltreRRCzTluSsT2jCtpGvvQ9q94YiT2BOTuIF
eYa3UUBu29CcGpNIGIRQaZZ8aXxiZmMh77BY3KhK8GIY6Gw6xD4d4OnKh8SvYpCUrFLLwXEPElYL
bKJFPty5lrIbPk0MHAGRx9pn6hZ7LkEebkulvlT9J1yUxLplX8A0JKIKKtiWpTjIMSitiVXxwX0v
cvpL9I41jroM6U8VGIvR5CejATDRhXT6GrRAcd9cQkmD1vPbfK27N9343o7PBRWgfd+464xYPjJq
K6rhP8cd/5E45Rh91EVTfG3/9/zXPgrI1BGE6G+YxH/8032R8Z9f/l/+7Qv98LrN//n2IoSezrkm
P/yDl5PmNt52n5xRP5su/fMz/PX//P/9w799fnuV36hThHAs+v7/Xr5+X8+vkxfKf6dt8bf//hIF
n9/Hrfz19//Spuh/GIzdAVY6uqXC9/p/0hT1D9BOroEk3QYvNMsz/q5Msf9QgVwC54G9hSx+/jBN
0bXhf/0vlCkcA00VnYCmCsJXrf9EmWIa88zo+0GPZpnwUEzm6CanI/VnlQUMfh5NqmlGGc6NVufO
xi/gjYUKZBjRytvQNtnM4c3fjxU2rzxmfps4yZNC2KPZMSBxy6faxPvV5sG4Ihw7O42M/M9uU5jX
WoOCHFm2da3z6Q2Pl7kl1nTVOo3zWIxpddJUH5thkPYUyOQjTJXsb92o/iCIQtv2Ba7jtNZwA7KV
gdMnrwjzD60rWssID8pCRNtCFrfCx+WfVlb1EESmuaPDB0pXktwgmASUznSbh6esNMP1aKL4A/2B
gM9TpGt5fjG8xj39VZNBtggMxaskYtQwwTwq2uwR4jAewQKbe9EJ0/MN+D9WZb0ayIq8jlSmVZtW
cDIj0BameokGhUmLJbLlOImPVHELNPQGujk/37QaLWiBeHeT+WjQDEZM7zTBP8pIN++CSPSen7D0
kudCHS4r9yDUXifNhGJTzdNrxNnBooJ/4MN7bq+MH/D/CJLw7SQ9a1MO2jGikOVYDUSmxk+A5jDd
plaXk3CHxwkl24r07HPbJRslQfMzyKR5LkdsCegP+4M0UOQhSy28Sp3koRZVcQNgnr6NHJKDNBUK
t9imQPC1dW4Ke23kCGXJbsz2dpnfI75k+VL7gz9a1WkAlLBoG1O8jDMhXmpwU5e5iZe4c9SYsG2p
oeqzaWWp/5e9M1mSG0m387tojzLA4e4AFtrEHJHzRDK5gXFKzDPgGJ5eH+rWvSKzWkVryUymhdqs
N+wmMwIJONzPf853OPemacOsTDaEk0oqLd1y0mcn8p4Sp2a7nyM49oWTgzYs0ZKX2X6xQYZfeVNN
KHwwxUPZz9eRVOTKU8r2LJIj/HnubNzce5NLBRGYW/9gp03vbfA9Ozd2385PQUFnIH6HXT/ZJJq7
UL+NmEb3UdbmhzS2v0LK1LuITOjeHdTqIxZPXXjlaCu94VrVMEhW2SIgBEIbzXgFOLC+SYz3YnG4
39BITq8NLEq19bOaLbdTBSvPjGqT2GEvEON4JetF6UwXkwBwxo+11XOGmxejv7S94R70ouIkBtKW
MYWB3BO2sC+GFCwGd9R+tTjFrW/nFeU/+KDCjIZIzpYUn+XgwR3dU8TStv115gXfRFNUB+h8zpWu
BEO25G6IMReNFIDFJntOEcidNVWZ72L0uUuYL+Zi5q6GPWrEFux2BlZlyWkBac9RPOX3RQeagERL
9ZntQ0KhGxXykInm7zqn1GXq1YzzhyrTPv0ekzM59gWn5yFz9EsdZFdZVy3Xsl9cmAuULaGbwGwH
/s/2LcMBYdL5UwjdKoZqTXtr29XlLh+nEvWfLLXHvvdChrs/ZyiYK8C8veuWpsNnHuM2QSWIuVae
zB/BFRCcn1q617BdkVukgzbS7Nc2IX00hyJLixsTTsvbwKPy3NWDhZUsKmJGWfH0Wo5ijaUG1T4c
0AP5JdUEc2ikHyIace3JdK9T3DunaRjEDvSYdakpm9tXVZ48FGOZoonRGXGxMmMOU12H97VoXpgR
52itFoSHPBo0N3JSM1PM8z87iOe3xjPN9yjK7Lt+8oAs2CoNv9o6rO9VhsRyHfT88wQFInzMrF/T
RWfx1G1qSjQ3VDGz91ys+K5BK3wLmkSsYnvGgjRbyUfl18uW5z6l5IP80NkdtH0PLde5HRzVkbv0
aMXtQSnqjQzZMe46zUAVoq2mTKvI2w55OvU/xlG4bJJa0MKaNNW+zmy4Ecabk8cYJeBimxDlzLWT
8G50I2/rx+u00yyVZv/iN3h2q+zkiJieRyKJtwUsuWYT1q13REd1N50ByVVYTofaM3rrsS472V5p
X1i5PCZUab6zGd+1XY/vGFBcWrX+9dAU4Q89FdDRJyajG4hODbqJLblGIuphf8AVjasg+xLWU7jz
q5xumiGJbQn05fPg2IR1UgENzRfGPqITNU9pluxGQTiiqwloYv7uGdliED/bycRVjfCvb0YSTfhb
IvMNW998dLvU+RSC6iBjwuR6GwQl7RTgK+GvyYkocZkDqQGcJj91AxtyVl4scnYY772899hSsgAi
JM3dq5PkzgdPTYBcGNlAkwlBLXAwlV7U4xHoa3lOAUF9QNjeNpVMru0WEYy1hUWBLqhtF7gpOgrH
0xIDOEe++dETkPeJzkCDfpR2oiHspEefVw1vRMd/ThDGroYZCYrN8gNNiTdpKPYys83tDCBrbyAk
bqohZfPrlU63nVw6LQvU2Y0CTLGL26F9YALl7OwBUvPk2fHnNMOk2GnkdBP7ekvClCoxnzhFXk/Y
wXLGghNxlQ9UL1MZlExfLGcO75BXCD/7BDm8dq0TpHMDm02YkQKxkBr5drzRvNsiAvSU1obXbEKH
o5v3iNUsAddtpdHWmAmObh0fEGPMVblMX+U8DtTepMwhLHD7CcmUdU09ZDNiSuIsdIzwlnXavPwa
Ng0JsS6Qp2JobqiXu7YKCgkaOncvpJWp82JAtckEnbFSjeG+6FWztSQ1TKIH1dDFxcnMZrgONZXF
9VBdId59Div93SGMv3AUkSQ8Ts4ctx/kEIgHCh4eC2yT30DnEBCHZUUmN8pvBs8c5kWDkLIGMFM6
KJ4WFSUXmsBBsS4UW3Udrj13bm+V63RgfpE+TfAlpZL5VC/IqYCp6XeI/E8K2MQpG+wv+cIK7+D9
KLZYan13EydL+GSRkXtI6SA9q9Sy7wrP7U7RaPmHmMLJm1rzrllC/wg2t2NOLj534Zw8SLudNoq/
+rGbr8MpEV9mhPbdQr/6VuaTvCw9sEcAPxOplr3d1Zgh/txv/1tnk/+TU8cvh5njj+r2S/Gje3+A
+X/yaOKtns9/OJpU3bcvv1L0XffPv/NfxxFXQ41GYSEK7VHX+J/nkeAP7fMKJY7tcsLgbIH/7D8P
JPIP6ZGaXv/XNfGq+Z/+80Ai/gAgx+kGGyHtkWub5L/B0BfvPG4C072Q66FICTaF+K5/NYRhxsnt
2nbpD1xHq5nOaJGy2dt5Xf00MYysAti8lCHyJHWYN8h7Z9tWsIHQ0UvTGlBrNOEZiwGdA98J2JSm
UteRb2E+0UYzFxVDT6b/oEbQRzCgAlpGKZl1/FA4wdNPF/7+P05RP8P435k61++CbxzLP85Klyvz
7rsM2pHSGQRxzkXhEAvAGFAYuJZCKxoODcs0oNP0yidt/xv7nlj9eT8d6wQWUkzRDqfKwOU6vkeh
x+GAyhMPLNh2fgndV/qYkmPWBxA/IpxoKVslEj7jmWhScgrKiVhlyB6tbYZxu4Q4VsLFs06zJ/o9
hAQWGo8akyCS88at/KPT0C3HIG+tekV6+DM3X69g/X++fpDj//41Vqslc1FALTb//fVuYMvgu+XQ
suXA/RK20t/nerp03fxtnnzmgGVzCPT0IYjB4Sj/2TI0PiKJ3QpKEMPIbneKMVdB0TL0P/Aruc2e
IAmKI6FVXLY1Gb0UjYwNjK72dLC1G7dPOIjNkioCa3WzLPZMLxV7USsdYGWEilbqzCFDOVNmmCY9
NmGSyOepd+gPB1vFOKx5K1iFd2VOU1hZBLj9VM7Ao4IhviRs33hlHPvMf9NwQTYWbnD6AItNUy3+
oY06/H0RUCoJth2hsQF+ZA1sySyrA4ZhwguaI5+6m8S9qVAe+1X1pUd4DygXz/Ckr9vE/pyjS9NB
QFCxr8ut10CpaXpenZyLOVmCttfeqy4yrDt22V0y14KqVrPLRd60j4sZqYn3HYxD4FN2rtTqysbm
MkG0PxknCu+VnZX7aHayY0La91DES4JValmufN9ZOH3iFGHqRDtr39rHPGn0scj8BUU9IlGVpMdq
Mj9szjEVRz0+AqBzy3CEjKorftkkiC3cH5REDxuFb5x3FWYbKa35rJPwpl1DlIyy+/ulBqlZ8da9
dhuoixirb6hfAuDTlEj6MrqCqI6wTsvlM6WGh6a1vmZOGNNxnp3UAHDTSnkcQA6Fh3++bf/Ecr97
+IgIAl5FoSE/9J6CPxc2jJGqmzea8wWOqO5r0NdPdWUecjJ4mzjwD4rKqY1bJwoLRPo2MmHbJA2T
MliV9JB65dW4qFf0nxMDoKMIx4v0GFiI1sJ17N8WUHQQl6l3bGh5XzzexYX7UGTTAQe7+c3XkX9H
wDsuxAVfCq0hMqwxqV8iBR6/gUKhU4LzBUS1aEXfQe5t6tE8tmOM8rp4bMc/peTq5TRhbKpGxjR+
tUerl5wTMUF4hkkzK/9t71F3WujhYpLgOW/GrW6DcGNJ3JrsjHa+Q+bbhgdgmlPfwEMZk+DRybxz
HcqQ+kRnX5To8F5bvtF0r/ejzUG9HE5hlGC7KqZiO47h3aKq/gg1rv2N/5vA+d8WJFZyB1gpkTDt
BH+6h38yzOvMlBHEV5utWvWj9PPlEMIQSALV7TsFFHnp2SBxpLY1bpu1EtQTjKkw9twvAPoFO+pS
yMfRCx6EG77YUY4dgbkUAwYXGkNhDr7u77KksI6Bx70/jYPYzj5bqyafXzsAST4Hvd6eT6SF2oNq
W5rO1m+tJxwYfu+23zzZ/fCdLjjanUYSMA2cmoHVo4O89ZTmnIBI8C9grJfYxdZIYVPvgz7rNXgl
5euQTXyFX64ozTfNLoHBsw/cN6VHlo6AbqcmT966tprY9jPPAxBwXKb+jUcJHmvBj0mHD2OlKnbl
8sULh3AfxHWH9TkT23pyN4B0sx0BlOguaAlGs/BPd0M2P86auEDWoWfMyXgbEZgNqvmewe+PsQDk
Q0uhPgtqw85Rx7tfjOFt2yNb1dhfD2t92h5bhPVaRXL8KA3L5lzxUpXJTL05J47N3E3fMilqnOW1
ucZa5m4ZEA6HOuqukxGxQE3TNQjIYmNDRtoEA7EX+AOUN+IcPdPrYl7nxERnG+LeA50IIR4DRj6p
zxkTeh277YZmiYJiKqV+cP6vH5O+ZoGtLP1o2mpesDeQjvdwD9xY+UBVbF0xiqzb9kdoywd0nBen
iF9nY4tdxpePuJu2alyuyGuzR5mKQ56V2akcxy9ZVhwxXj3XykTA7hBQc86vG7K1+zLo5pW2lTId
yjgrNtND3Sb9uWs787qAFNyLJnMuGp4aGsmgbkdasc5zlmGY5FPh3HGmK2PTgRmGtX3nqrK5QWug
7s9JmDBjc9jYTvVajP5AlighKJM1tjlW2DidxKc1S6XTueR51hb2gCnsP8dSfG4yYBkzkBEcjCCh
iQdvZ02/8txVt3M3i3MO0wUWRYgl2DPFSeZ1cQqNe+j9Bv8Vy+IptjVVEp1HWr7AkD9NBUhCwMp7
yTKy4b34BZxVe2oCChnlpN6G2DzJFihdVzNiUUvm3VXlwg2JwHxrU7K6yyI/u7hJdjdjQQtYy/E9
IHxvxqoVtxUwtKdiiRJYoLY+RM4YH2GPgIpw1otmGso0syC5imSBfildtAfwZPrBT5vhHI9PIujo
Ic5S2ottS1A96IXpLktiltBmhO5ZLy9mnoA312xAnaK/HhtJ8XGEVU/02f2A42RrpGsjLDFkVYNd
75RklGQy50ZYnbOt6vazNbK4ur3g+0/zoRxwEscueD6v18uVLmvoe2mFz7m8DZfaN5vJMdhV8vBB
ugh6Q5ZUX0KhvU3C5G0HK5QjvnDujHJh8IGTBLzg62sdQbUJdPHsMphlYDdFOwXkcTN7E/MokyGm
UaSnVbF1FvEUe+0XT8cXZwTnHFqRfxelbIByzpNk2DP7IGYu9FItX4Rc2kO56tDcUO6eNmN6OISV
EUQz5aNrhdgHQapvJcgBcKDfZR+MWC8koqTugvZhXoS494aafmqfXvdaYvgBoGFvrSB9WiThNpv2
0T2w7k90PODoCJLoojyPAXwxpbtRRQBmUKgAsnMA4H6VAlIDTtfGJiVbGZltmwTf1pwFoMjwEe7D
NtyOmK4VjiZrLBD1YMIou3wdG/Vou4N7W/WFxSh5qgn/1xgW6IiRuzFbwDZzlN+ETKgPo/GvQ3+w
T04tyiPBEm/nemP6WU5jcVbT6hytrPQ6Auewaw2Qs2nKxmSbsvaSGoT041fZM1nfZUPNPLhFwKh9
6WcHRaWmJeS1RSzgsAQTKhyYFHPxJqgQxC+Y80JHh2ZHjqEiRK/spqWPJb4QMQu2I9i0jZnAM1hJ
e7/4PQFTQH8gDkp01qz2n5ymOxSleHM89w1wTXTvZQIDdR6Zdk8CzOzCGlilhpC+l4Nx7zqnYQMZ
lE21bWex/GiToNpRLJ7veqeH4h7p5ItB8W+6yTB6oid9soIr0cRiJ1CaTjS5bC3drd4vGszAbywH
epDPTkdlYzj73+JRkcPrl0uXws9bIb7PmRXsfGXN+55dpWpB+TPV/1wUHwJNNMdn/7ftGQds6754
tdbWzXDJ7iuuLjWfWALi9lw78WF0++UwDN60TYuW1q1k3Wo3oDbvmxy3GoIpA6EUsDFPMUMAiQHp
mFt1jf0Ve2XBxmQnE48ERDWeItbU+zyjfbuS06MtF7hM2v1MUBx1La/BFPgZE9/Ytz7FTcGJzG3D
q6QrcNertdkWI0WezcQTZq6+6tLXxGaRywpRXFBKKecU1Oys935z4sjyAvjxWIfjfWnbXDLe8kcl
6uhL2WHcsovVEDcPDP9TFjkLEh3M+QjaIbXyjY3xeOhas5PDeUqT7tqPk+CGrmdJ+8S4XEgofI4H
kJJQQlAi48CrdokbP7t6/AjYTnsriKamU9Yzi0P+QzGkq6sX9gRwbDSKejz46KLrljdWX9iqjSG3
vTSgAHvAj83coa0n/Wu7ApeVs4YJffySw+yVx7mWNnkOYNBN/jGsDZzgRfg3TVq5O7uIHmNTZscu
tCCp9JS7PTvwuvjHzbLl8fGZOvQDp5Najnu666uTD56ENweY53zksDWkTCG4cz4Ukk5aKze3kbsk
l1mX94yvvA90wQ7sIOgaj/KczBNQDG7G9iMFzx2p1zC/0lhSwWzgxbzKJiVfK27hpbOI0Kb2sNXw
JU/cL1ShaQtvMWegU7dqmdgEv+ml4wcnIqRyChWBbpV2OTqM6550KxTtlHFmnzr2lLs8DX7M0jbP
S+pdyX5Ir2ZZDQc8ofWtv+SfZvpWH0Oejbxy/VNKYl9WPFP2ApZQiuzaCXjAmTePd07pUWDNQLEa
LO8CWAVFwGmTLZCxgcFHVNyqhV0hkZ8aC5icv4UN/uFyml76sl51U6gzQzw4m36wnNuotAAXTwaF
kSNECQNdsS1u+68p78SP2VSq9ewFPbKpWxb+ROc/EiPuxhIQYzFb86PrG73zp+bQV9TlWYb10OT9
Q9103UFPmsse5dcODRAXNIorU5J7COMxf1ZAI6ltIuJsIOvUCye50GjsMp6Bxm8rasazBNwJWFfW
/glzbaFjnMY5UKJOxY9yIvs2DXZwISWP6y+ihmSIHOtsC61OQcuqxOs4OOvQZjaZlPZWxajMlj9f
mK8RNkVGuEoHM121Ho/ehJtkg0OEky6uURdWMnULzZ4OIw9I1MWe5HXj5NwysnWq+zrm/9eymSbL
SSm0vaarx/wtgf0IWSDCoTlAe7qjotY+dsk0vwnOx9dWJcoHGnjYDIRdb6m9YSXlKDXdShDO3kaZ
ksFHBmmy23ZV+9A5pnWYdbXllqw6YnqiXDIoDqQUyEAqOnuTb26r0NL7JMDWNCg3BEBfkBYSs3xw
R2z/LiUe1wNSBtfPtW+ymZw2X/UwuEgK4IkXBnqB+FrG5g21kcII/l1Cmsn3vBx89iyIE7Ua452e
o+lg3LG6tF0qTmWjMEIWiiuq+rHcFzB0rlgoGxfOUMWdj7GtfbLjQD41sSvBLNO7lgT5fEStWU7Z
6nPMvGUXV1N4SQCZ6sHc45B+ywq60UrAL4fCytJ9YTXkyvoP1dC+OL7VHmkM56wUMZnSXfO1q9Pi
Une4MyWt9liKcHjrAjsgAfiyxhNnhx2+uSD8EmqkiwTr5EwM76HApMjbuSjvedPWZKwEq2uEG3w7
JTaRyjFiXxQ0hgVRGMfcqKlx7u06r/esJMC6Ii+DVU/ARqiu5nDoPUYzhtWWUNvGy+fnIETwjCki
+FAuyYlLHRz8rodwypbDzTE1wfr5gTaSfTQO2yCumL+JC+GQcIvuo0Rku9au4ekGTTVyHPD67uj0
9rJA2l/uwllUnxIHxwK59v7UEZmazJRyGw7dgXq0gsgRXlF/9EKW864+6NT+hjBkDm1f4aV1iL22
bvxYpc51HS1YdoPo0xQMbxiqLzIpz0JgEWF0dxyKCCOXOrsen33ORHLDeYy0aPzY99GjZuvZlDDT
rOaSL+IruF0mVvWq5OgEwDWvjq7rfQxRihmmu4YdNjLX6d4e7P7otFJcbIKhFGlqQhCdx+Cf52uB
ALPaJXeqcV8iGqsRmTi/Tu5NGAbQtivcV5T23OSB+GDC6DkRwxET7rjhxn3MHQ44UTPeBQyZeVKA
/Fs9xxvCaphM6SRFb5a1vQWyd3JJSO/LlIl9F70hwO3MmMtjY4XlbzSHVXV/J+WSRnYkFBdQmHRr
roHlnyQHxQDKh0NAZGbtseySvTMgIoUFFzWYKvq2vYR0rPyehGRqDN56Klzro7FquWmZVpHNcB9m
N3mag+zrn0LX/5/B/MYetrYSI3H8pAquZrW/rGXrIOm//7en5Bta7pefTWH/9bf+msNg5JKMX+gM
ZhRtuwFS01/IIuePgN8zyr1ybcGABsHtrznMWljsCPxgf6KMQJ/wIf6aw7jqDwR/KXyGPYK5AjLe
vzGHWUcTP0uYIJO44TjrCYUFjfjLrzcdrv2CaBB7qhJxZg+DjSn+rPERAYvsvrNh5g87iqZ+ukb/
YmDyXu7np/LDAlvjINWOdtdH4adb3bUAylvZmvvi6uDCBfx1zDNpDh674zmW7UkabbYTusS5Sjk8
/rs/XlHdzIyL2L+NH26d5/z04xGaxt7MlLJEbUJmd5HqRpaifC7nsX4ufJadBPTslRWyO+d89Fsg
8p/dzL9edYWq6DHwEFBqtSN+/QCUkfFSDBHosTQE+6bHiUxUgWZmL+G94dBpfh4bQiKiK+tnP7c4
hTi1YeTaqexsT6VYY1T9vRjlV5wGNd71RoGxbqz/ePCZiWKn/Be/pxWa9e720N5KA4C4Bc4KCM6v
HxRRUXlhgM2+6nlDRoOXPuEoTijP8eJ6Q5tZdTdPgPe2uNzdM2mI5sXIPtrlqloe6qF54+/Ke5uO
n9u4x7isklTRWzMD6xRS7Vs5vnbA19hhW8N1Mvu/406I9zouHxwLJSNLB8IwTst3iypYhWDy+shB
XMmtndvZDurxmLLxsh+gBmZ721Rbk1vJtm7lLYL8Cp6k84lCqi3NrHwxOAFbKyRb3bUMzsKoohBr
hoMf8V4r5vxL4JPB/Of78z1+RKyf2vNWkDU+UkesttCfb1A9B+tWgox3kmVkkmrvK11INSMwmAtp
kUMRIL1kFVm99QuCWyb5gWm6+81T8reiWj4F6wzLFh/G//tsEQSVr92JoRyHOUOBMpsfK48+Moo6
RKZ3DmnIcM2LKIbrkxhQvztfDeMMsjiwpv1UhtZnonjntLSd31yff3FbsmzB7+cJQqqmrPHX60O3
VIQ3ZBVHKMaLOjq9Kq9+zOjFYh8ef52ZjhwHfCtbrIRP0GpZaPxFfS10dVroDYL19FBS/XCwNCd/
tFFkWmcuHrzKKwgGJV+tepp3E2Cr3w46//Y88RrwAk/bq+/XfT9WqHHVmt7FSkgRyvdZd68Zpnk0
utndLMN0WyVjg3RQvOBCTfa6nO9ztp8bFvD7f77D3Pcja363kjG+g2mE6TFqzq9XsFGdB5aAK2j8
LDmWxfDkyfphTudTwYYTJY64ZsBhK2WkjuFslTazBVNM8ylLkx9mHNDuKutUgpLYRHY57aI+5K85
XGrw/AvHEWphRJB8cJLse9HhSyJDQAKFBsdDXHjx3mAsdqSPy82tvFOR51/1Qlqm4vIfPLbEm56Z
67wergqlbsu1quR/4xJokDSu4F6il+vdJWC+0RAgZ2C/+FjSUt0giPnXHcenbTOy6XSN9dB2xTXe
Ley3s3USNvPdOoUt3w8uAevROYuiPCh/dvaIamjm6VcTxrD962fA328BeaiFHsRkKT+w2O+iutHM
xgpkLPMZB+ld4GaPSzjc1LN9zCZQGtJnri1Klh2o6A8omxEe3MD+DV6IyeS721CAMWOqhffCdTic
vTcsLARjaZEn8UD7nHpytd/t8TCFBxNQ3TLWdDc0ZBDeAIKrl0SlsMBp0LBxV6Gl2i0zpMTeWZza
GOrZltw4vXoTMROskq3DwR69+lhr5Z4jDNvEgTGgbAi0Vjvmhd4hE479VBK5vjKGP6NDD9GRuFIW
jeVGd/7wHa+bs50EIaEuTSxSpuln+nTCg5O6YDpI00VL+tRQtBUExrs2ZRDtXZ3Zu24t8SgTNvku
BKOTQ+zJqWsOfDRE2X0X7y36LT7Q+25OQhZ0HZZFei3aeY9Zm56mit8ljXY1bUFZAMkULyCNce5u
JJdycOQod5PIwivAHMue+bU8FGYC2TKN2MSNvJvcouboNKjTHBXpzmvWgdxU1nd9q8fNnPvWLnFG
bxPhCrkKdDifDEf+J9/FiTHBVNs6U/00SkKQnEMuCJguCXHOXiHJkM0ISfkinMHfzxXdJayKzblu
OdLwn4Mn2f2P/NuAnpdt78Lznsmlmim/lfVEwJcK1202euLb7ChqJnEobDsVSebs6F1eszZH1XxQ
VZnp3sbVe2YD4mB40BjWfSYXVb1ikDBy/xjH7M8v5J5J/f7w0GveRiP6ne/G9Z6jK6BXbL40SRUg
4m1xrqpQbaaCr91QTrfHDQ1zzQJ0OzU5u6y4GBFQc3OiIQQpRdnxh1IvZKeztt9Bj2s+EuijXCch
wxsrmqph48zfSafZnwCU3NNhNQMJXuioFAjNzOHbJdm2GZtYCN1wXWgezSB9ZPnHTufq1EnhXJuu
5H4ZBho72hbqUDO2iJrCxRhiwuCT4AD7hFvnm1XWtoefVGS35IS9r0O8Vt0vVlJw0kpwVCJk3gUD
CKlN3VNr7wL4fqHmSMGnhMhu5LQX6EbHfPAL1K1o3BVYQwcoKa27YvHdnds0YiuSMN/lXpNc50Z3
CEeY6Js1dJcfKVXtUcjzxCclRxEL0k9QT9SCe/rSWr26LmjSvi+wIGydcExpbVq368PATBjfJbtC
NN+n1E2bva1UeVaBQ4GmMHfRMkFxcrscvTiKOrJrbiv0K25DA2vTEeRrmfIHBYM5Ou22HtWYXEmf
RvDx3mXfdzsw8bxdZPpUJcnwyAvPPU+gPc9eUVZXYQh+N84LsESqDZxnuq+9BzCWcXeYVu+IxsH/
KZmSN3vI6aWUHpcQPr2Ob6sx6sDHswJ/ykqbridcz4SYJ10+KbMiMFwbl9LAyM4Nh/j7GuH+mE6L
3JZUjZ0girkXaen8PiOZd7Hq4YPpSL86fTc+gLq56EKORzfplm1DbSRuRzsNb5I0nfZeTaIfDOpy
HVdLeGNjCaI6awFr0VXWiJwyyE+uV+FtFL0qv0hyIJTPsmcVR5HbwFvWICOAZwZCGe/rc9LGA+kM
6VQ716Y7Co+RCt0rXVezjVekCj8LyowO/lr8pJEEPhdtHxyqJeOG6+UIg8LipRdtOy+G78MN+Wyb
tHzjcvBvBdnKwTTKhHRSoxFxbqjuKOSd9vDqFXOkIky2nhdmFyRFsfWTPnyMBoIpQb5SmbHUaDzO
rFVKCHMdT0t2DrtFlWh3cr3cbsQMbGqtYOvWha2PdUnSctOsE8TGUO+MGNLwDiBRY3/3XdYygA7V
rohS/2Gco+pJrBJSOrMtHRffRVit2Nt0S6o28D2mfRaF/KES1R1ShzrFA+VykVhYeEKUIDbE0dmo
KLrpmraCnNCkZ/z6zm5qO3XVAw1fq66749yTLBGRenGSgPS6l7NeZDG3XC6UOhBWeKlnljXMJOW3
JPWeSnov9qlkHqqD+rUZqbTOLO2cVVMVB9/HgLvtujQ4utBxCWnPBN8Zf1IkS6jrmXeH2MowH06l
X3Ni8ER2dCjQvhl0RZdQCpwHWXCO2j2gLeuFpQQW6+DYL11ZVC8EA27aMJy/iYmq506o6KYaa+/S
c/ffq0VhNK8cOwHtNPUnXQ1fLJUsz6A6qaYqxDpVnLD/kKRsFsT0uWpzEkOcTMHl0JmwW6yi+tRr
MteQkpo2w9KQofY6PdrRGDnJDR2I9B2R2J5hYVjUZFTr6KCx1HIcbXq8t4LZ62OzpHSxqpDs8ThO
950ewld+X2W9rZPyKy7v6bH1ohx/man57SvE24zJ48jCvDJKYReg63GITZJvIGO7+3JJrWfaktnO
ug2TuylKYRCXbUhUx+2p8DI2PJRo/hjy5HPEEWF452deFp+Y5HdPhdNw8ndn3qhBaD32Zflqo3eT
bKqRP1d7UBd46r6qm3uZtgzx4o6w0M7D834A2r9gxquwrUX86li/5ATUWBHdSZtPSeQJgmFy4DC4
/Ejg52/xUzXXgd/wNHNoeEuZDtt1Ep7qNCPtP7XihnF0A/92kFsLp+DLNDBgBu2FDyWN3Xrn1xb3
b0UEb5t50t+OEfwPzEXha5AWX7O+ZJOczNXXkMzn4lTltI/MQhl4GHufFt0B9+As87Gk6YkCVH8n
m048VDH1jAGYGM+LT0UYwUzHk/Cbg9TfjngciDFbasnviA8mxTssI3VVPpAI4EyLNupQ98kFU/9L
gmEP6hq2j8Iz055034SHXNNanMn+xqYf4wpIhHcRfjjjYM/b6YQt8Hdn9/dHFGFrDkkkJh0wjRKj
8K9HFIeVLOlHHsK64c1PDY64aDdImGQMyaHOcmuLYwnTQRaL6D+Ovv/XBM//B/3kji/WTOj/2k9+
/YXSl591zL/+xl8qpvyDiRguY73KARSGIkn8l4opOZcgZengT4Xzf6qYUvyBSonOxpLIOE2vx92/
VExp/+EpVED+LbUKHMr9d1TM99I5d4hAy0Ph4RMI9V46z3L8o7nm5Toyh72mgCbag9JmbzlrnzFV
bT78dGX+lS626l6/CHj8QETZVbNVxHrf/8ApHqYGv4MNEVA6+6WPi40Te2vBJ3vEuICDUE8hgGi2
ENKSGNyDRMutl6onMbQ4r8mf7SqbfDwxj0uD+IVrBBvygjmf1a0Rm8FbJ+1QP7fMSmuYliVkUBt6
4D9/kfUZevc9XIfHjAOhh5jz3nftTl6gGK86G3tceNWLRQC0kvUuMKV//ucf5f3Nq85vCWg/0ium
YpSl9xBvT6IAVoBlsPvGrHS0Ty5tegWY2D9E0gxb9s0lTY7OcwdNZxPHeBeWoYHHHJIWjxLJOS1Y
NlUsaWsqretclsRWk2Ge9m5gHkufEJI/0Lsj+vYyT0651yYZvlZFkh9iCZdOpRH98FhREydveU33
l9JVPTxhxnE4uswmS8BShdYM/2HG7T7jZwRYU2ySytbbuaaH089wEo8cHZTvHxvohDSEtKTDejiF
/4O9M9lxHcuy7K/UrEZ0kJf9sCRRrUmyvpsQz57ZY983l+TX57rmHhEZnoisciRQqARq5oC7uckk
kbxnn73XLryDBrp3MwsFycPXm7611YiriF0hfiCyd1Y3T4BDp+G2oAgGq/lNSHKobvSfAFGpU6+L
YzV1PWCFaT1F/TUGFcESSK48jwr1TNvjMLzvp+aBwf5JZvJdCO3drmqgtTzzOK20Sw27xLUDLA/5
W4Zb5mEgGLGxAMMFY6q90NTyGTOd7SZjAAtnNjOfNwiGOcG9VhU6pwHslbjVxzu9q356Yw20bqY4
yHVR62cYHGcpqlt00i/CBA8Lu24Y3dSUSmmDirENmq78crk1K5kdxwLTsHDRBYoE88NmHsxqM+jS
OUJR74Nca6sgm2S3wuefbfM4usInEbuYQO4laVJ8oAIopaB96kKJAkRaDfDDaBEx9EbjXmTOhfLh
m0zo4S43CdgVjjne6gOXC49rlPu5r56WOXNPPojEbTF5UEu9oTlMCBl8N4rlqC1k1nrUJmJ+VjHd
2AhbWyLpzlbmvHd0dk24zexb5ECxQxOjpgvh8WrVTbNhPxpu+sR/lk3zgEnwgBncfJh9s3zH3xvv
7KEZSKT0JNpxcj5GbQyEo/XeoqyK1u2oPWhDmu944+tb0bTihglveipq607mEE0iy8ypkCgwhfqY
yalL/dUn2tZq8YslPpXGItLfPUwvN7WCzMQZnZijpJrHcaMzTUMAHY2WKuseq0IDNnfjUToalKTR
6Yylyd71F/2ayKIKUi2kgqzxDdCVhCj8uXgfytLYMoNrB3KH2fMkl5SemJoKgqwooVDYcYuLs/QD
UpPtgS9Eua9n+zkqADhWXnhv2VO8JZokqBeiKClsGKkL6g7AdhCqsyNfx+xvYdZJKyJy3qtYsC8R
KbMY9du52VNsOe1bHR9n69fxnSkKWsenPAG+kS7ndIRO4xFcf3Ag8OC2wptbAcpN8G40ybBGhHzI
S9N9tIel3i66/YvzT/pR+i08xxYw7ACQZufhD8Zma2W7FCz1U9LxVfMmy9pW5KOUjv0URzhGhea8
SeG6uz5kwjNT3d0teYItpkjj4cVLazgKc6OgaKmTYH+ZHMY2TZoH3eHl23UkGuKZUfde4c0MEvYP
n8iAmGKEAVUQ0/hmGOvTHBJibfrly6vqOyO2xjWiDxZsjHqVjVW6sjGhgmXJ77xiqtapJTGPh2RM
wrI8uhnmEn0A6TxZUPJGXB2rnI3kqdYkPQVdcZ8KAu05N6QXS6Y+kP655EDutDuStssGP9sTS5h5
m6TVKcFZuh7ItawiOlU3aeaDVuHhsB9SwdyoEQxqTe8XVWHvXmG/5ZC6Th3qD6740QJY5d6aQy6D
MDJB+MpyK2cj2hDjasFUWhkVwggqa+l3krC+iysRA1QgWixIOlVcqQEcgnrcCSU1jnZROpuAWWZu
/PSARTR6Shu1f8y2DgdjPBpd71y7oQL9Q1+g1ZprZwDfOzqnwgOzlcQcCbg7Lforaz48eGh5qT7J
3YK/0Wz6a+VNZ3MoSIRiF2aQjr343PTKBZWORZAm1XiDGeYK9Kk6R3zkssHZ1ZqUMdsL5KqlMDjz
qg3mOuz0+m12atKuNUPYyoUmURUQBZsJuHHrTENgTA3d1FNcnBJbo2oZlyG3m2V+GzUTGiDrq02P
GHPyW9oIPRrAdxk8vf0YYRqKhcNcN0fnITEKsgceqmfN177Qua+lQuJDyy10avdL83G9jQ5OJ6uu
rMDuyre55KuNkj4KaAEyCXLdSi/ZArebSmlmQhsrp5djbIDex2Vmco/mNoX5Qdpyk/XzD5l7n00T
J2SIVbJZFT06Wn8a2t4JmICHXSbsq0U/2JIVfSDxrG7KtnQv7NncoPCpdFqIWycJ5nwoTBQ6atuI
wsq9OWXatlhwQdGqQTmsBeNrtq303i0THWpo66dnuI/VDbBN98Lo2MFT8n86peCIlYnhmCdBKNuv
pIvB8BJ15G4njEsKw4xLnJUqYLhyI4pZD3Rv1IMcTSaZ23O+DLBL5gU4eIbWL3XEPMdOvqah+1Dt
4omHvX9aBlhwtYgfejnaNx2dizINtQMMk1cdvX7rqJBtpGl8qE5nbKuKTShfvSNswmuTxB2HBtfG
AiTNAPdiH0SMzztLjNiCGp6AcxzamzjGyWvJCXacLDyOho6xAXr+NcK3xMuipxVlY5ORbqniqnYM
O9Ped+d5NxLBOzgLHki21pjL24cxTPbubDr44O2tj4CUZ0VyYdew0tBv07lzsSx5YbzWXdhrc037
cS04fg5L8pZaE315bPaAa6RcnN8pBsbFe9CM8FZClK97+pC/ChV7GMoOWV8lIWahYdSRlzKewhNZ
kupuUsEJGj3Ht9yJDvl3qsJTAQswidqKXmssV0U1UW2W3vdNc7NQQL+l45rrVoU1CLvXp4n8hq2C
HATL9K2R+4Q74nJcWXMjX0h9aG+9CoEYxtRuR0iyJ3Drl1hFRehYmfl4IucQOcRvqGfnbjrfaoZ3
55TDJav88uDEsbseYnkPV2K6hiqYksxJdE1VWKVX2ojnsFOl4WI1crILRM0F1tntc0/iJVHRF81s
fmVM5JMfkfRs9Gnjx5N1cTxcfqMKz4wqRmOrQI2pojWLCtlQt8y5SAVv6pCUP6koc9PlnthgMCKh
k6mwjpdwjMCr2QUkW90VwEO59jDk7cyo+fLaCqJ6NzYHTilY8MectZgS86/kHoUDj9LW66vTa1SH
m0t8yw3/WdWIbLkQyc5V463X1/am8FH18DL5tDAkxTk1EhNMNk8bkPLOOTPimUi8mRygIyuwJA2Y
DtaoHmIEPfEJ+du8DIN00sgOmql3LNrMDRrhzSeO+yKYco4sUyi4PAHWcCOuhbONQ1zBdDQu22p2
m6Od+95lSAiejCLNT/Ns1hziIJlTVI8Ll7g8SGO98W792ilv5naqfgD08W8c1NdDFeYOmN1QGHfE
O4gpaGZ+a3oF7lZLPJQhXo6UzMCuhT97MNPQ+IimzG6PlBSY8JfNMr6ymc7uq36sPwrekTfRclrx
nKh45tqhXCo07WuI1+/U0jPPLceeT3PTO4dS68lA5pl97EId+rWpk3LUCaiMHShxXJs8p91yYYBo
H/yGzEZY6Mm8A8sRP4kyGk9+Co654sNOedFmsimz3I9Yk1DBB9nHMc9a5ydvc5RwYk6YIu7YR0+7
2K/7nadOaajibBxbfZ7eRQePgXfHOfVVnRJGjbqPoYXjWndaeIslLg+oloURsmg1sJJmaB9No7ib
rWaiaWBwOJL7FWmCirvuahgtbcMADyRgGTTIDkRs4otiBzxDl1BECPaimD8oDeAEb17+85HwP9iA
8P4I07dtzExKg/pTbnqREIQdt8can9cv7BjrU0qUfSdZpq7t3Nh69BJvHJ7D6zis/zer+D+rS7iO
mNwZe11sSP9R+TJ1FwP5wu9e6oKVR9pm7zwxszvD4A6k08EJ7SaLaUXo5O9/9f81cem/K9GA5Zqy
sf1rBer5R55//Y/P//m/qq7/J0fdHz/5uxJFw7fpOipwD54Ab5L7dz+d8xufpQrif2/z0Qz5zP/G
NbB/83FlU/TCd1m3QJT/Q4nCT4cNwMRPonwA9l/RoX4vIvt3ggpuMn4FepCHroq9Qile/965kxOK
mRb2PCvfGfKNA/JqxWKbSDMB5jUgqVv8Ppyj7d7bxTGEg0nQU2vJx4UnD9sldKQ0t3v22d5nUctu
V/TmC9xMVIW6HjdA3HyY9COhLbduNqzf4MBSjLZK+l67j5oFmq9Lj8hcO+9LD5PaStr52NtLcZ7b
Dm52yfNUknWi9C9CrkcMWeG2O+dAk6OyazcJe1I4YvV26BxAIWZ2TVNu4HNRglgKze4iynEjpfvE
zN+/xWX3QatHdehTzd6NONCPoFb6lcOe5jYqoMDVsaYfSaue9WxkextBGjHU8YpdzVO70OVSJNqL
6xBY9C28EJKnb1oC7CrjPNpimBdB3Lr6QZdhtNFy6+jmXbwTy/jAa4ie2IobFzsbvLNg2l5T98nK
1Z5XpW89hQPe6hZr/95T1jXhsU/TMAATvO3mA61jetABIaL15jE2tUMbmtDVabITA8irubDfwa+n
t6xULl7E5OPYEfQIb1w7mIjWGf9fbogkjdCIPirM27oEcipdcM7WAA+7QkzlZxgDwpG2VDao1CjG
Ht4IInFeZzxrZlYejal/bfrx0jjS/RmS7OPlD/Rbe6hQvfM1F6xUBCn37TjSLltylya7EBvHKh28
HTsJ/1hpHWRon79N5qEPpz8rN56DRULExGLBbf5g81aTJ+e0S+aWsIOoC2oCKm+Dc8BeJS3xU6/J
DzWLlQ2Unf3SRv2GnN8bMEH4nrUb0/oXYbMiKMJMCK50iQ2eExGdvoakK9YpkI5C10dTaGhnqGYR
n33JcchPIVtV7YRCZPAOUbJlPBdzpAcssfE1x/iqNd/sN4njoW+wNV6nZk6lF4z/HQAaIF0Llr0E
OQ8iaaqv08wFUpp77r5noMaOZ365ocFfA1rHXxAnys7Sb1lgMyxpPWxDh1oimm90Ttze19iydun0
8rnsS6rPfYrN2uqAK4xnYKud6slt7iqPxqDcb2uenXyDGzG7V7uT5yiOO4wRBSk/y9CC2Rph0Enc
EHP8lfKmrcbcNDapvcDAEhNA2CVmrcjfKh/lDFmMpx/wLJ7UQZNG3t6f9W5XGknvrsLFWjF8JayQ
CDbaom0DQeaqXVogPJaRPaCtQP2WlMHgic8B7+Q9gy0A9hRrHoBmbgplC2pPsn/dwrBfDtnCBDIX
6bzjXJIcmY42lqcOYUQnNyOL6OtA6iswNLJmTSGrrck7s9KGocYTX2k0JPAI3LZt557nJSHgMDsz
4cWhsp/rdC5uyH06K9OZMK+2hXyhvTPbFIMd+I3RYKg3Zyx4hmKQGNGtK6sLpneW+p7u3ve4Zrie
0/IQAbriVNHLV7gi/aEH/rFOuJi3Xd3DsO1VK7Tj5Ztp0uID1gY+yyUeNnmJF14mzZncClt8KgOJ
BOv+ShCYvwjQX9sGhP/vPrG/9Lj+l0zTf3oW/1cwRf8PbozYbah94L9+Xj8VH+0/W9//+JE/Vkbm
bwKDN428/H8Mx9ExF/99ZQT9R1X1sv+xXKCp/3hQm78pQzjObFws/IxKSfxtZUTDr4MXmX/37ZbH
0/hXjO/6n01wBp5gB2Orw99p+2Ck//lRXTSESAnIq0Q9W2xuPf7NxOVNAmpq9hVNp0+JEcdX9rNv
FQf1QCpZBSwelJbc/vKIl93oAwsDKnlwMXJXBCnulTu7ptk6isPnEYTaARbQWU1iVBAh5Aywpvfc
0SgHq2ADpKzR16RwyUE5g40bHcTvHBHrcZQwlLvatHbFQtCjSDsyOHG159Ff0dc1RAcPD8MKQ9vV
zKkq8FxmD6340jrA1ISQ34toVMlsQcAXKyhtU/38MuuaTnTXEduOp/QhQgwG2kF0hts4Cfg6FKfc
RN7uE8KSIBoe24w/Fl8Dgg1z6x4ruIzoxKpPZan/GnJoqU7GUzYylrOFnoZN+BepQ7lLMxL1JnUS
G9OjS8SMKfBEgGq4Uheruzi0H1mjfQ9ZnlIuNghtU12xktkPSY3Li7SQO+0jA3HKyoyMPsDYfgxF
yauYmeP0dBBnQovlLmGup8ZO/6Uvxi/Rfiuv7bheau25SXt73apm2iRqRupDWApUTdMD9lOpO4rE
17pWw1GEkRk21c9locU8NCU3ZKRzb8mGX3QZ8LkkyTm38Guls+S+b8tdSPUGlXjzjwpK3Ulv9V/o
MuyCWI9jhK3DK50nFPjFKKjCKN6I5ud7ZO9q24/TjGXeXbyNUcVMFhqaddTK165CACI4zz1dq6yT
0ZBd1Cyy+ni/WQICCjktafbgje25mqZ7F88cLrSblHVBFJILgnPlbOhGu49a+yBi4DBWVBoB4dGP
IrRImpnhaojZnNVUNegj7Tem5MSYdLeR3+0YwzGd6fM5YsNYwBnfs6C4bai738hpjF9ky0kmmuIr
BMt9O5THVBb7rHI/uyJTqUSyoi54nBXtIEdi+leUMnFnUGsHe6qsAwsdkm67pVeCcjucat6FTTW2
QFM9ysjA50broZbztmpHb+c4YjzKun8teYLyiMquVZMmR75qHYek0D5MbkwVlAvi0ODioeV+7HZZ
GIPZNenkZauGugLfgWgeD67RoFxRYO2chvQdmSLdFcXAgZVrthP5z0jRhJwKzaovql92KkBdVAkg
3CwSq66ob5KCvkoHzD7dXuG6cADnhkv5CSFfsjDht+gzVSsCJcvq2XmldfQpYtNea0R8T90wxRsc
DrjHfIK9nc7Rtpnr57CENhDhScIxrS4LKrFWnY00XXT4LQadF5BZmrHKB2L/uIhpRmjaLSDa9BAW
6FVhJPeDBcOjXTr+RC+8tqMZry2m+U3SMlFw4ASSQuph6wuQunNLbQ8c5r3ul+emyznxIqd1BmWF
cwxKcpioUfVFwjWdBa1eLtdBt75kylmRDdCHk/I7DXt6skzr7Gr+3hmg1/Z9AezGHr58iyJhQPZT
wI1pj/PnB2yEPRsO+k76/K0SOr3Q7k0D/OvWUVxgsTjilEVsXDk8xZeYrOdbS1PGISVGkJpzHBBK
NJ7jqDuUDgZgn4yhSMaH2UmzFaZKaETORGWmZFMTNiPbiGHuzp61NDvT6O+SEZS05ddg/JMM2gtb
HpZU/D2ITFzMfPeGkNszMILXEFXa6pvwkbTTG950UtoT7smKuyyeSLj7Fp64IvIdTu/mHEwzZ6gE
SpGyMou1Hjr30k7TS4Qblc0Zx3DPpy9S14w86G3rYFghUcWB5ouCtVYy2ukec3TLV1ar0YZ9cgu9
fALOdW+1GgtlD31Oczj2+YV8tWO5y72q2CUopyQ2I3bQmf3e+QYsEh4t+syoNabeTRlzCWar2cyG
PRaa3eDS5CtqdOSZCyKQoECapDwNtF8cwJGaVLvytuRTEe1tyCGQqLdhV7J6Zu0TuFA7VlNOL41X
5A+c9TGkc3xEimW9HY7ppcC6tGuZ84BZFeCrGKo3IqegK3GjoM/lLUU/lJApxklBO44jbVAePQPE
IIwvm2EeNIGJaOxQKN7wQoCAKHbKMEWfRFveJPkLVkwFsebYmO7QIDv6DtfSFHG0AuKVnIQ+dDu/
sd8F4ewLFk2HQkVZ4+CPIBLVqNe5grkIv2BboTGz5iUfuT2y0yg5OR8Mrxm2JKU/qDnDYSDVzn+a
14Ouv3TDkh0XRYxxFDumVBQZ3bfY0M7OY2fUeM3Q+zBqf3mNlZ57wDMmAJoa9AXoNuMNd1q7nz33
h0V2Gm9Ye5ZT1XAy5jSeOdQPhGBEd7osTZ7kpsawBO6GJxi32cKDstovh0SD40fN6VuhCDl9F7KE
spr7IcvaABkkp/oFsKrbLhc3n3BtLsaHubiALjL7Z6Ne/jwYP+zOexssynlcbsHt5MqDX2bx1qBl
ate0DeWgWirP0PVytlEsgQydDS5DxjUy2pvYCdmRGMWwXRbAPRBFuY1zIa1c4PVbRgQ2wMSKuW1b
Nx1+nHMdJ2AOFVKomXgYF5PqM6JZ0+jKE92x5obqoOpQS/LhA7zYY1lJKqby8auA+XOuloWBOxPx
tk84CmT5OerTEhcfUx0QPCZsDLW9TiNMx0KrFEgiOVNA2EEXarvHzgNxvoCPrfpk2U1W94HJnOB5
/ub27Wmyp5e+yc4plCVZ2HsPfZuZKnxdYDD13PFWXPDqqaSxvGXfG5h9aK4HScs5Y446auXtCU5x
wnnLHQKZFj/hGlhb00JXR6c/NI21bCa1SonKX5nH6YZyLHGQTQFQgXahTcS9CRo65W1lAhEyRO1p
k88m4oOhNqMjuxVvWvY1g1noNzj/MGUyoWE7xvncnfC+PbL1LJ+bsnhz1e7HiZZqlw2UmrWjuA91
So46hxt2bUoerza+7+eY7dHgacaG1af3kJO3WLUyxEO76Mz4mhyPplpBsS6Pd7msTr/3wuXCDBxK
R9ioZvAVInG1c/FCYTM0cVveMQvKbUSzHjByll6LWn/FmYlZPMftCVm6UyuysGriB6nWZrFSeKol
DWY2ahFxAn8EzJh7xdZXCzcHPYyJeQyvY5lcF7Waw1+a7+e8/VDWVN54nm5DhXClcVM0avu9WGhO
LIw2pmRNfImm3nOWeDBLu6GJkvNQG0avoLUeItWfrlFaM6I3BTEr+VU0xhkAI+ptIO7RgKoVIevh
iuaPRpvx/hSlAlR86ln46etJt/q+wmknXPnmeDEGHp664e0hvFlBqC1X+uFvQqt4Vp9kHvLybNd9
QMLmueTX9DJbOz5aSj1wcudu+TSYhsBHbXEYrAqMLk1DwYfRsrGloCUwWZpiyKc2hhKFtcgY9WtN
n0in2F9to3AgHm9FIspki4XjM2UZC5FMUgAWGetabWqriKWVM7jOtlZ7XM3m0Pw90v2l8fe/Mtj+
04T834i/iyNOQQH/9fR7/tH+jL/+vWHyjx/5+/QLTQxnI1Pu7+ry36df8Zvh8bTzLTXNfkvOf5ep
zd98pWkTzxIqc6uCj/+Yfh0P/zi9UGwmSFP8pemXlvM/O/9sWthxX3IqMMi+WX+KmBbujBiWFPbK
mKEUTSDX95Gny0tf58UWb0nODdc/AzHc6iREWVeaLzF363xOby3g/9uxGLRdr431kRtRBTOKWFI3
2a/SoutuKcxyW4Y5BpJo+CWYGzepB3wO2xeonJHZwothnLsMzBfRyMsSqSd5znytx8jjSQb82qSJ
EWs+P7qYnFgr2TfcHLFcWxyXaGzR126vvYW6RtLCRQyXPpOdiDxxW6VVtW3iZd5Ygr4dfXR1coU8
BWiBtJuJrvU82iPzWqsadMelG/0iqEq7uzdcDaoMnqmf9dCRabDn5GAmy7LFSDBftGVc9p7Zm9M6
j6r3HnfYbZQ3Tbhp+M9f9EbA9cxlwY6yKuBlsE3HL09lSRPwQFm8gDnJ24yzL+vd0pm3RCSOWl7c
h72O67Ev6AX3uUnNyGP6FJ29KZrgeS+6S9q6tp5qM8w4Ho35ux8ZUHAtFuuYtmkF0PmnAnjJNM6v
i0c+yY9IkdeUHZJ1xhRLza55sjyXJx5r05UuIJ4g7deBmfFPtcFTh65qZA3Rot1jxjqxjzuyfHmL
abjcNXFaQ4lJWvRv7yZyiR57BhUVXvGu6dqXi9dvo2ei+4SHz4p7IZC1p2VUYvvp3F0F/fydHh3P
hdxYMS2EiNS8od5jXPVLeduUvQUUrFhc+OqF/0g1iA1jznyy/RbS+bSc6rx1q+1C3gSRAh8BzquN
PYccQJsaAQaMsbacE8/8Wka/3NiJQBYR5xhPDxNv2B017SF1lrM7FUfZywHCpvHihdZ9SORx3evM
7bPgYNPl9k2uCCaTbD30RvhfzmIPQWqX89GKqeDEjvdz5ul6zJQjITQBM5mdv4/i8U5TLpMktt6h
GHw5TsrugjO7p41PLA5oSg3REmQ5UK5X20nQJcuvzoivPB1eZoeCzM7g65z05ju8S/jCS3LVC+cg
O3bEsrDiNXRkXqXDHb6r8seI5kuBV0s0JHWt1iNs6CXnsaJV2U4vY8skhZ3vHS/LY1dgnbetV73o
+JKRHyJdykNLD/Pqrsrs+lyM9bPfxZ9OQw1Y5sOhIsoEQqzjUZgQtcGzSqUqPafeObIKI/Cqzn4L
GQQBrVEPOiVZR+MGBX6jIHcpOlBPjSCnolnaMS5ZG4edlh7UssCrYeCI1hVYozWx4lv/A3MAmOSZ
4ClZP/BklVgOc6JZO9ORErrswodhDl8Fec8Vld401DWTi9XNbiHjVnng+HNNUEsV19fDA+IBwlur
X6mSAdRkBzIBa5yWw4fVeK8GWaRJwQSzpT4kFGau89amwZA1ysX8hg6WVvMwNDh3CqlXGw8+09qp
y+eq8c+Vp8VBifkco7BMzEBy7Ce5h2FJh3FoWWoN1+T40lh3cYwnjjnrEntfeEvB2y3Ggz4YfJKo
xtCeswobjuJs+VVNsFZ/QL9ZkyM+gbqk3WwaXfx9vLxM4+gwdJCN+661MYCWp3mitXxmpbeVED22
lsX5HfbZF3aqs5OywcKjT4JMER9NxX7s1TRIOmfHQWzYD/Cg6NsbGBsXNT9GXfTC/TU5cWh8h0tE
szMCDoAw7MFGM+0mfX5FbGIiVbOpVdFQYzOuSgNrpJpfmz5pAATTPh6r6ZZ8eIFfMN/ravLtGIEX
NQuzd2P3MJXcDxfOKtFsE3XCXDSoKZpeAsA/arLmezoHuZq2YzV3ay0TeK9m8dlg+G50zs1T+maq
eR3nKl7c/rVXkzyNTDPsxe8KVuuLeEoNY3LM702lATQpd36BLOAqfaBRSgEy0LxalHrQKB3BaVBO
HaZwuKbjA2aOlFig3PYDSwmlQyRKkSCl6hwjpVSMSrNIlXphKB3DVopG/a1tkMYsldjhljAHUT8w
rez1YfoxIItM3PLQDyhCnevw0yGvzGEdFUWj5iKanHOd6E+20lkGq/8YlfLSI8E0SoupEGXsOjsJ
IIwHR3ZyRRGRc7soDadGzFkQdTx+1aRUnsk1s3WhlB/ukSGbFtQgU+lCnVKIBqQi9CS+Yko9Koxh
7ys9qfK8hLk4bbcONTpxGGG+TDywb0qJCjtuuK1SpyalU2msELdajHbF1MtfU5XPrdK1TKVwLUrr
apXqlc59cyKoixI2+z9NpY2FenVDhUxOexe6maEUNB8pLVeamo24loC72PE+89sQ3uTAC8iVFmc3
uMclLZYkzhDqInh+q66tfrpKxBvm9gOJL905RfSJYU+sHXUJ5UoADNWUZZG6oP/WZZUcVazcmijc
T1qb7hMSo4deqYql0hcLw3508zQJInN8TbJhPFp+6e16pUtOSqE0DLX2zuhFbJR+KbtkOPXfoiZX
arsS8TRtw5infavUz4HG8FWuh8p8ijzaKqFU1/zPZBkucd4eqF3aR2NyjaYZs6YSWZOlQv2BNO/M
tn6IU+92sLkRaV63i9FpSyXYZp11X6Hg9krKddB0cyXu2nHxUbFrC4hKTlvCxLjSlB4s51FuMyRi
MDhnKNkfLvLxjIysD+OJkwGXXNtozkZXanOidOdRKdBewvFL+v2rr9RpXenUuGQ8vkFKvJ6Vjj0p
RdtA2uYYBQtPqd3RrIdXLGRc9gAgdwuieKUb2gmQ8A+agNkRa9Gk7LwyqOlvF010HpW67iqd3VeK
ezvqKrWfnkIj/6nRbUQVGs58pdN3Y0SIBgT/wVUqfmMCIe2+lX01NOmI/Z7k7vKNL9Tt+ZfOQqDp
OWzmakeQ4RQ9y8WjFpzsONnAibvgVKdPrNspjwsnEWRNlhxHZUlueYlrVIt8NyGjVCsnHC8cMiOS
+vY21r1+U3jYMcyh2f//Iev/pH+RBZz9n1qCbpJo+NOO8Y+f+WPK0n/DqMVO0CKJ+50v+33D6Koq
RkYv27OMb8/PPxaMFr2KJJ2YfHAcANni9/9txDJ/cyGzCB1e0O//9q8sGA1eyJ9mLN0TTFkW9jZF
edK9P5mBtAK+fBZmVMz7yUumJ3Tp9fuhMYMWJ6cuqjOKzs9MNtdZz56HftsXXqYqvDlbILsUE3jC
aW7fjCneA0uPyaG7l9FH1ChS+SupdB2Vt86OXTlyTx3sR5G80FAXreqCJj8Ssd9tAdB1AXOI7r4K
XXCIbnZrT0gOXIRP0bcn1zadEen9k+3EEUd5uA7L+RH/CGe3Pv1Q6XOzEg9ND9FJhDM4yQEFMFmi
bVZqF9IXYmdNNITRdriaqvKlR7sEb/Hi9HW11gxJh4YpnhLhHOLpheyTD5wPKHvW7YYMM2LK5xrM
k6thaE1RvnRwBFPvoQpXGOZnucnFkG2lLr2Nz8EcQB8s/jilXSVz7Dun8DlOwwoJTHJMG8tp5l3M
9AmchSlkaX1sNwymzqD+p2WHQye3DjWzaGAnzksXjTbCsh6Ixb2ov6iMMLnEmTEdtAnWgFBoUTkN
4TEL2+ki2+HTwINJYkgD2t7HPXyhsN40g50AKowR8gDflNFNbvoepRgulArqY/cWdR+nsG/2UyMI
pFD7hA7pvnasieiCr3cc6+IN27HtOJhH126tQ4mfc5eWvHeYaq9WBgNoiuNfmj/9kNq4TRy9WkFP
rpDSZfjYTKQm4OM/N5PKDhjxa617B1DSgAlGA4h/fylnlK22+ZllGNKKbsa3644E4ThwreExTAwK
k4exK/zhIvSBEPUf7cLoiVRRDFgBF1gR5JmfMPtSBtwtDg/sKFoJ2LTQRaDv4o7i5CQgD3x/D1oH
GKmjU5IpoPIS5nIAHagvZGwmv9TB5gwgwFy5Bfaspc3w6wx87F1Jp96gN/4O/fpgZ1QlyIWTXT4S
QzeruT30ZQ0fWnpx4E8x93214SxupsywT25SinuaVrpV3Bkcx4eKT3txDwTs8Z+MOTAopwpv3NRt
bvu00YDn8v7g45pWrRt/tJVxF8nu1VAYG+419masXQMiLNjbMXE5wpqiPXBwzYLvtyOPMGEHPRiP
tdZbGLuNTNy0wJqPaKi/ak/agDjgpoW1lW/MOlkjnbZrwPigJQ1gm66dM164xVbXy/dSS2/nhQuu
tOHsxPPRL+gwhrN1Z+V5u5c5AffO5EsgapzhdBHoVXfqJl5V7fiPTlU/xu6P0mUdZHYPlnzUY2DL
bMdOY85AbeDIQ6d41wxtA3N47bdDEpQ0C0Bpa2/pJ3QDLee8j3P72lf6r9aayAkpbvJ3cio8mhXP
xtiq98lgHozQ3dT9jN7Z8tZQBttckjnWb/i2cFwzQMaXNaqSNmlfade8wKHAHDGyo1qKIcik0W5b
hKc1CQkCh6x7143WPHYA2CBwVwQhWtSQ2AofzZpvlPpkBC65INGSj8zi/iAiInkchn80+UCTM56l
vhdMn5RsWLWW7YVCuEdyoj9o6cHggy7BEAqTLKn+jb3z2o0cy7btrzT6nQI9Nx/6ADeCYeVDXi+E
XNJ7z68/Y0tZ1cosg8pbQN/EResh0V2SQkEGubnXWnOOGS79gM2O05DVwl6VLrix610G63N1zeDq
efbnnYUmBfNUc2eZ4bE7Kl+qyV+ZgiB5nwNcFFOHlimBWoU6+qlBkXds45piqgmJm/Vqh4GRal5V
uZ8jMl9M6fnqsCpFBmI7UotovpgWEvbpZpqdrWKqKy3sPVUIzDwmblbSLBTmcPFzmjKgUHqIym6m
XE8OYuhJWVd4V5atpfDxBS9q7y6BLF9kgp2LP8IUwtTBpIwuDj9DtyfDFBRN2a3F1EiblAvHJ2iU
DkyUTdydtnYPBuXNKPUTYHgYPLlKZnGrJ7acpYSlByXxNHPrZI1E4ywY7GN2UGuzzHa6Q8CBMgJb
jzP1Ti2ZuoGrkTIa0rNzUhbikPi/5rFR6ZN3zqbEERSAp1GNB7tEah2Y531WnMeO69F7umh0BWOM
vgwUCA1mxzlwd5mrn8qISoMeA6a5mwCteu6bkGkeO9ci9WLaCnP0SA5flhX3ldYfpPkqjzaieUlp
AIALOghsJGlgvhjMMF23DRZJ8cWY4lWik8Dn64teBsCyM+zDcOeSFQiRkq66Cw2t2dSkNuDyhGPx
4gdfcIk6jIkIEQlpkBnbPOUBVdTiGmfNJhLtwTfUu2IG/h21Z1acbTvXXznKdMUu85CUNiLzdq0G
sQcb7ThWy6XCQDDF9yXceV1Pw9oKdEoLZesr8QvzxVvftPap2h3n0g8SWvuaPTe6xbtSd1dI785Y
cwk0ozqh1dJEw7oZ/G1vpeu6igm7tDzazvjZ6l1vT2dz5+xV8ppa5pdONm1aVbID25eRkEjqyx1R
WFuXVc8h3LDSm/2YjXvVtM6y5MvU6DdurR3nDbMfhx3EerScvd8c+iHfCaiKXaucz4CJ/Nw8qceW
XgVvFBzcSQacEBsICj19jsgwL65qV+zMMn8sTPB3ZY3HBdgn8fIqcIxEtT0XvTMwB+XOHrDW2BNu
zaBqFGpWE96vBlm7CNJymzuZh4TjVC9oiugFiUBxf4XmkYxOyeYGa2feMBQZzpNh/pIkqViRHBtu
CCjS0SAFCWk9FP9ZMiEgJNpyAZSdMAgXTJaZBqHXSzZ4PFW6N0heeDvW7h4fJpohxNmHwg6TZeeP
zYLZP+4J9GHYr0i+mOiGk6XiAOrpws3s0EbOhZF4kexCCokuB7ZHxwaaua7F6XUcdSnc5ukYE5W5
R8tyAyMbq42YkF5mPY8irETdSJdFH8NDhipymWI8ySVKfZRQ9Ri6ukhpzTUMnldNico2y3Ai0nJr
v4xW2q5ss4+fE4lntyc67CNJ61CDSMXVeibyTh+S3lKTv2IP4O57XqlTjB1WYSJ9fWo6sw/uoqZS
zwdoZouBvjMG4Vmky6nPFVrK7EbNrD5RSUAimcoqdxS8z7amLAkzk+2vyKf/Rj/ZDU6NctgkKhWn
btYWqmj9zrRaZYPehWyOHlk6+V1cfsl4b/XVrT8gR+0s5Om6ThUXaa04ntQx8npHw14VykFF1lwO
8G0A7L2VRvasD025zHRATACkQqYSbXQyasZxOeubkmCOdctwtgek3ozZaapcGim2vSTClCVdxesM
WA/4adK1CqRcXAIjlqxbRgO7QuDvpT4M1rqPkTuNg40leZfR1D0HpTqs5tiYvRIJLFGhOa31SP+C
xTdZ6lBVsa52X2w83sDfD3o50JxMReBhzo49dFuM+nOp1o6igA0dk3+Tm2iho2RYRLFCTs4YaBu1
dW/5UXqsozLsjJHj1AiHopkaBuv3tBHatdW+6Cidg8EUu0i1ZSRInlOo07EhAvHCpRpedEbcEzhE
REI3tFdZmbQPAmkWzXCkUSpe+0hmH9gp1oLCoQ1DspdL/4QGXkILdhmQL05sDP3vsjxRaPNCX6hA
ITF8CXz4b0DqsPBq7muRTU+mT4PGLs8cdhLcX9xkvj+L40RDZWQyu9gWmBSWjUiv37spOPPE2k5o
KEXos9aaI9s3pW+foz06iQrLf3SaKNrzYffeaKIXMSb8eWan5Ls6xiswlliilRQ7d5HTtaEP050Q
OMzwI8rqpY4K71QfnQ3uhXKhZN10lcZkFPg+23e17e8LnS6qH3YrwylpHsIHRZFt4aNoFWRSAX3D
hIlHVCd0D4DRkXnOIyNWGA11yDJpedNjxFIbIVwq0LGDBVh2tB6W9IwfMrKcAI2jrsQexnDLRVGP
1sKl+mIzqSW3GBfLXWeZj35Pcz/xUT9wNaasG1xNDTLK1YT2nid5aXqIjCjJmPN6eszkAhy+vkws
rIO6SB/mgF2eUtVXgfFCb8wTABMsQtaJZYbbYFpM1XOM/KHCHs246ukuecqEAn90NDapRAF7eRPW
ntMJGkPUg7hUCEvPfG0LtmpVAn1zAnQgWYhMHejd5eiPB4VonIVFWgb58aHXtLQ9lQF/PUPryQMH
asKdCOKbKeXaqTAfeFk/ZKcV+7Td0LGl7PXcm0lpBLEw3PCGSYpyJouPjWDfQncERETWG7vJCFCA
LkcBci57ZEKMTzUbhgU8vYLJGWYV+dEWDhISLDlLwmmBv4p1UthnDQ1pIpvS6Q6tGJk0mYLkImvu
I5WpSTHl8BRTmv0F6P1XPhh7g10122eh6l7MNZ8TP8FVgk6FOUu/QaRFi48xlBmN27KZahIZkdIb
XTntyMeu0ZV182mWCmm2sP29G40rM4yHhWW1NwSSeGRxcZ+TGraabOCyrMH3RkHOsSFqrxitDi//
YC79rN5NBvOntExmUF6j4Zkli0ZgIeDCRXCu9/RP/U7GmrEAIQLEMNLq1r1eu2fK6ERLDWjA3lWq
7YDCAqb8IZhot5klyjHVJL0gLE8hgp8APTiGvPdmxvhB0gJrjVLSfQ4nKqZE6ZEaiT07HOiKBVvI
TinzVRs0V2XFUpEILs6siZW1bFZPEe1Cx+7urYTGdokDF3C9+iLKLFxFfa8Tg2RgPyzneRkCUQOe
F712avaQdDT3oiYnrcPvjPNpUvpTzo+7r+MO30rf+57v4BhGbkIGdHwQceysQ70/s6zsxaCQ8dCZ
HNAG5nQOtHMHZVCnKS4u0ZZoZxNw5bkKx2AXNjwtkuZYtfl7qua3D3ZtYlYJlBbjIzQ2RRGsxe24
x0rpnAcASZZ6WQarRBnDRx3pCWqpIj0B94MEWGP5mcQTq660rbMwJDlDDnqYlyZQRDNhwGYNu0Sx
N7iaVsowlFvFY7tLKZsSeV6B5esME4Whjt5bzwLgAMKrncZZDAW8gN6t59PGyPWNE9XOddoPDhRJ
ZES+sNCyGBXiMEBq3IjTpL/WHft/x/Wre5MuyrYzKnjMQQgSLdO5e2xnWuLOZW86u1m8ifvaPRZM
yXdK7zwYmpK6q6JLjJPRyN1loaIYTXzzeBbK1s6b3psy7UIJHGwkX7BLv8g6zK+CuzwvkX1Ve602
nogdoptvjaXE9bJC9eG8Uw2AZZig9jqd9EXhz9GpRuj6J73F71CYvrdwomqHLPUuiKBtB0/+WwF/
64uJsAuGQFPYrR0C2gHELMfqFTnbDkGRV4b6f8Uwb3+lT2u5f9ql/T/PSC3nb+Bh77/xtUdrHsGW
cpCbAPrSCR/6VQhjHLEl0EjXtHVJAJMY/F/8mpDDwIZpjmHQKwNQ/KlLq9HAxT0iCFMQjhTQ/EiX
1n7HyH1ybOoSf8XTjFaxoWMJdr7LIhh8IQrFadGHtczYErs4fGQvZbugbM0LMcfuOsoag21ciZfe
qced07JT6wueK4vMiLVrkPgkUMv5V5UH7dbQ5m7TBTxAtbhhDyfMDlYU/k/U6s9wIxMaH5Q0Uvu+
FnGRe37MEFVotbkiha7aDNQ3WEQxLyA/IwyUvbkgq5ltyajSHMBnmCWnvK/l5GLFNwnRI0bLPvO7
cRfP/Cq9tFeit3DWawGwkybaNfDs1zP11r6tQUHYhX7QaNFtnIBxk8MW2lOcpt7MCWNtE78VMGTo
+OCt5xI4cUBxlM5Md6KE/V40y3/K9hRm0KI2CSOmu6XILC7zrmrI6FKy+pip0NogobYvrQMRk3TA
OYXLztIuNCnhGAPdiytJSzGbfqPQSV3pJapFoabXYSlUiZN9U41yrY4hbpLxhgQjpAuKDMJEsSc3
JoGHJ/KxRV9KaCmLuqV3V8gmyX7TqmAVUEOhwRVLMMHhhdqAMrF84gHRw1wOGptjuKfTSpS0bVhF
rNMCyNptgtSeJy2731YNXyfTfqxj97QnkFMsw8mqRyKp2uyYNMR5NSXRtWWUkCspZ/FaJKlHcXHV
zU3i+f10jO6YBHLK7kWewZZBGoKptSiF1DxW5wFrKM0zox+9QRnx/SvzbvBr1l4VbwzSpVcgxVAP
LOVt6Kc3g8bKVLDQiUbnunH6i7Bs6yW7FGtD7z8GyKK3mzBV73QQ1Xurzr4wUCy2/jggmcFVgnYh
vi5R79RK8BJa0Red6Zal54BD27PIjLbMHfdgAcLlSHpgaqkYgaKzup8uuqFq4H2PEJvqkEKNnxj9
Vz5NhQRG+rAwUYxb1amVlcidPdsRl3dpJdVGoxd6gvGifYusqT90dSHOygIOhGFoBNZE8Vmc9fFN
RmNqk1AhgZh1lYu8tfkEh6bZMcSHMZIeq5T127ChAqLhhjnLjPaBET6SeU50dy+aXY+21677s7oU
Z72oMm8s7KeUAcqZEqfOhu5v6pLChGUG+ghkugV51mdOEpwlHbdDaZxoHbm3jEgXHTQiGz1cpZ2H
dhPyIHb0vTaoz2mVM4GZJ+cFQa040XugGqRMpRcATHiXsynjPYH3QhGLqVQKDgcgTU9euaU8JYRd
brOOniHq4XgtwFtsIl2rvLJXVvWAXwGPXLUUCvkfQWwQaBknX1q9D49La17hkJu3tIWvgdw0G0it
KFW18bwqJIBeB3Q9mfkDLvN6Y/rKSmeWbU5bFZkckxY2/rOKYN8W41ndNEQYG1W0q96lbYb9MioV
bQqzbZtDKyVwtG7CM2BqBsREV9nQMT8F73pOTXXZOLzNwqAiKt9ldYi61+jZ9QuU7MUiEMjv9NzB
OIUir5DSvEKjfBykWq9GBK8aDPC5zfCjS1EfI1wc4HCdWdGk5E+K//y+OyOzVJy5Uhg4KczDeeJ0
S6rwjvWCX+2z+ktsYE7uDbhSvZQZNrFx7yOnW2ZpX6DJRoxYG0QqmxpUjlANL1yt9GqUi6IeVM8h
aZZNzqkqcO10UuYIaQXBo+kk27LDaj7Iwa7fa3dUB603MPOdI1UufUG6sU1xUEnIhPVYXfl2Qmyk
T+k1EMtCvJwRr5sxURcOZiCPUJS3EL/rwrCacUcwChP1cmB2LOWAoeRrhYi31BIZDzFSD1XkxKvQ
oCfpJvOrmIcbfbLIw5Nb0EZz6Dy7tbMVYSyRrLxzhywsl8DzfaUYlybikEVBhs7GN2PwSRIA1lSa
voa6HCyZqB2AC7TnEFwK7BpqckmcQHRclda1aM1jbDl8SpG/R884IXM/H6ASGLQAzIirDxzZKLlk
mciPowqdv5zrg1ho7xT0aMuhKoe3oo7JUmtJuMyd/FnzBcpztU8oy+zZvKklCG0aIGrBbE2bZQu3
D7dEygrrSHIakaxcQm7+gsPPvrOVqMWOBmEtqrGPj8WcbzXFflBT7nu2+de5JLM5I+27UNLaygkB
9KjTuNUBTdP2Lm0mGlDIJdmtlYy3iRjbBYwRKCjBBa3seF9nBvl3pQ58cLgILQSVkxgmRi6Ds206
TjEfPQK8KWnWpmTJMTWq64yVQ9C7n2j/ELhXXWXQJIkp4rGWSSBdoI37ZLCTNeV7vDV1aHWN5NYF
qNl3DTbX5ZDgI5VQu4QLZAvbn9zqmpbI+1UYJfWpPjjNllSFYanZVXYYE/veNajcLUowrjSGcEo7
3uhdu/J12dn4uEJQ7hBVMJ0hhrxNIvPAm0vX6GAOhAGHXtgpZyOA3LAdo+3M/GYX06tcoCG5axKm
ybVWTV5sKc49b6VncQb1p0nonxTkoVGGUWT6T4SASNg3M4zeT/EPKoR22hIeiJYyWxKKVlx3oaXs
1YJxWuoMtWdksAD0YD4Mbt0vBvp3SOE7glXMuF04HchCDXZhKCGGqghaWJvokVJzeJ4aLrKWZy9Z
nzy1UcER31zgzZW9yDCPTqg02UmQyfrYCVs5TFrUnQeD4oUEqHLXacsg5mqgKivpuQ7Lts4eY6eU
hK6UqS4QxsznPtDUsdswkgxX1ZBcElNPuyELCEzK8pNZ1ssw7+cQnIPwlVsEqPaCtMzg3JH4x0KC
IGM/uUVBw5VM45K+Yg82L4EZafbQI4NmGE8GHQsxkldjL2pVXftlXu1joKOA0EEHFF3Tb/22j7w5
BIckJJ0SJiJKKDX1VxODIC5a/ykLwoImKX2jWTItUxu6JdIyUowGNyQdlgfRgFckGMvsxDb9bpUa
+n2KUIApRHqNAsY61SRAc0qKB/wQ8yaQYE0FZvxGIbJJCoQfo7CoqHEBccZSpNhKOCfLGR0R8umO
nTTB06C3z6Pb8Lj9r+blr9RSEjTzqc79TaLc4qkhUe6FoLnP3oKP3/paUNlH1FMG9gANG4HQTeqm
r8Z66wjivolF3jaQtziUWr8UVNqRxm8QOaw6FugOA63KV9mL4VJrSQ0N8nPBC2vuDxVU1m989bYL
WwlzAaU5ZeD3ZbkwfQqeHu5f19aMWxXCaFWlSw+ti7UFsp+/4Z2S7kA3HJ9qr27NUtVQm6IYJx2o
voqHnIDKcaz2jt9Hm1a3m22Nl2BPy9nYsd+8c2MX0kzJLDtmAE5MwvyU65bJPVLpd6w1kecqLAQU
RVsnsm7dMmVEiwdyhU8KkW4bBcfNgBgxy8ponfIIWcIw14FzIGhtwAHvqhmf8Bi599XgZKdW71Rr
21Ub3FqFs/bNyt9kFTgRP6/v2buhLHBEv2vGWsDrUZ2t3xGxrKhTez61Ji7MqhvW7B4HL2zoGA8p
o6OcKd8KhkC/tCQkX8VCyE59rpcJ6DEegOl4XMqGN6kEMYobIc5sHkpIZ+i/9irNPNkEo2/jb9Xa
9wEesvu5A1gmSMVhT763IvNczIG6863WpNayJA7FYEsxwcU51B1EroXKgZ06tT1PS+ri4m4iuHbJ
4Gnnxug//foe4GzYlCeMbi4C29w3tXlsV/2VGiGA7Y1mD5tgn2eVtSpz9zDNxS6PHR6hunbrG4TY
VzMzX4Y5w6BcZ51he5PvDDzhQdkDUAJjqyV7ioB7ku4RmeRRCwSbh5ttMvspikgs/HTY2AW7Jptf
ppmP3M+pimeiwu9tdsKi5ZIJTVshDZs0GTPyh/MuZHoAdtxcJxOIAdsnnnZK5rtW+Mck7ZDNgpwY
zqt+CUz8AFTtWsjZFyk+RL36IU5LcELbqkS3mRv5poF5yIhf1z0lyF/nOMKlptr7zM1ZIysVD5w5
+jFOfStAvo6WOEhMb7LoYuMlW5p6eh0h+fZNPL9Vy2dP+sVpBfSe4Y51ERPhDulRHCOW3ndjaq+K
NH8RhcyLR3w+5M6r3tc7feq2yN2Po8l4QwTwYMzmXm6Xx0iHoFck9RJNOowmc94ozfwkR2CLuUpz
ZM7BaRDrp3TGMdUjQk2HHHwC5ttaLQ4qwExhQjTF8tgtbL1+fjfVMP/ciATobZw/uWH6mLTVCVkE
txhxniwM2KdxOjNmTbKTQnaudXz2UcucEgjmnapGb0KUJxoR06QZpGsR4JPHNC+a6whKxklQ8eBK
Ep5+Ey3fDi32yix1Y0MgcoAyHRsxF7YNWJZtAErliOvXTgKimpLRn2kqqCpcv7FcRSYd6MixL6bB
HdCRMWIyVWU+Jj4L5SgMCIoT8okVU7+IcjF5NL2RmwQzsfSDOT5lCkO2agxfhZjIjlYClM5j9jAU
eFASmHHLSaMHEeodTWfTv6kMnYyrMma8DfWKJKLEYXrnOq31xVCRUtQWEvs48d3LhBiYZdLplF5t
0+BXAMicmXROnBQFMxEbS0Ty6LF99NJCZy2qIqTClUX/osHZShItmGmfdgyhGIsCbPhk9CfuhBkX
/ZW1srHlc4Wx4EyMP48rbSCWthrQRff9DfjZYGWCx4ZswZ7h3eXSaYjc8LV0XbfSK7TRZQ0jInQL
nX2Z/xBV5pthz9cj8h+kA8JD8MdedSYfJrqo0gaQZcvxFQOB7qUj/VK6cl0k9t1sBeBI4/MmEWeW
mq1IKlqLAZFEYJzWufugByiWAj82yd4KnoVTPaRpZa/ajCbLrIgVHMKSCZH/aLg5oy/ExwYLrqaY
Xq/NySahm4xkK9VxPOPPTEBjslfCmu+lgx+uLcAl53HS6nJHQ0ZFo5NfatbGvQjNU0mRzY048Vyt
UU8mnPTejO0Uy2utoylPaDl0SXFwGeEum2Cezwj/IN5C9xuT6PdGOWvbHvMwWQmchcD1eqilmUT5
qvg/iPipPa1jr9U3Fw5RdfsiyyhtI/RQTSYNoEXzrGrGvh1HLEj4RTxk8LelEgVezURlNVjpZeSy
zRcd/Qh0ddhBwUYAiYKl2yb2pTYys+y1QTm27fSB1g1S8QZjW2lSiTUhBXUaFeu+tvF1QOFWjRmy
qDOc0kICKlNNB5b6w+hwQzRDcxVaATgY37quJ/d8iodVXBAxlaZ5Blbduo5Ncx92zXuYJRQWBCcb
dhfHrYnWpXcZWuTTXagU6jmh6oe6xeAyx5lFbhGm9GYsvEjqo6tEZWTAFYp+4BHlKanlU53u+DSX
ja07NyAdeQw70sLTR8wzSWMB1IHxh0XuaRYgnlMKjkVb9ukOrjLTzcHAo40FPJ4LBTd5uUGKaC2a
Lni1J8ZMYuCUxy6Gi0bBj5M293REpDidZ8fcSJRqKyPIRHE3h8MjhkLmYQVJOWZlrmXkPQ7tcEvD
8tSPs8sIc+/I6lwPMPb6mhGnAQeZ4a39FvUFDO4uvw1scdPX1uWM+fHcsLJzI4rrXQNfflvD8T4j
IfagdNQJeMZoRFr9maIA6Wewr3t1oH6RDUyrtpPLxnBPtSR6tQj3pqhBwZCmmGYwF75UsZUtKsdO
QZOYVPvY6A1Gz1N/NVdBuI1T3l4FIYso0jGG/V1VC18vn3tqTDY7OCUS0PELzSlrGJr5S5jPAB+k
Oy51SNVOHPq4uAiLJbo23EdJDZ9HPmNyTWJDJusahfK7NShgisdZhbeJ4SHT11kgHw42QkWrsg/N
zPOCbj36St3H7hWNQMYirwqYigmHVlCejExHpe3cFniz9Lk4CX01urDFLPZIRrlKkArMFLB0K5Ih
Sve206xDi/oKJSHUzxbtD8KzdOnransd18XdmKcvKIC4WwLLGyP2E3QtNnrWb1Rj2ODwB2I04vnT
scRH+omhxk9Fr97NLjM7lHze4NKXTsmkRTF0m0c2N2J7PWJ5oupp9nkFfC0fqI2j/HlwCdYqa95k
Oi3hs5HsY5nXzUxA4XE5DfmGLcGpIcCWV9VNOtBXhMnfEIYKATnrUwzdVF6LEr/qqZ0a+RU5awGa
tOEGDwTD4YG2PPFBq7FPDg5zsa1fNvdx5776EwtYpt/YQTIvXSc2VvSz7JVioBsaG26O2krs4zGR
Qpw+axE5SSmX49+yoNqQW7l4UQKb4ETYaSE7ZaVwfeeiGyOcmbnbrEzGt1EboF62r6knxFke5QGr
CK8/W0j9aqUOvCAhDy5u8hd3cC6Cwgc73SlgCCieW6QU1KTh+X9LwL9SAtJ/NCnN/sRbzirevH2u
/77+ytcC0DoiSQXnjk0tqWNxYDL6tQDEQI44GT+ECbmMida/C0AdpwTjNhVnuS2+nacZ+CGYzpFl
wwzuhwCo8Nu+8zwQcmUIVXNU3ptMEPrO85CU0YTERwEd4+C9RnR/m5RjeTb1POC72T2Z3DmlNUX3
JIpQzlSapGXZ7JN1HF0jvdgdbgpiQW3WtPcujJ306glOpEfFQWsx+9h/LJPA1ilm64R65SQkP3uF
wtzHXAvQJQqFyRaBGgJotwIxiheygojk34KdL6k1e0STNRqIPl+BOhqoiNLyIBQmEl0rxHUTUXE1
KYIqMmS+wC+Lt1mBat6u2L8LyxpWWsQEAzC/102BJ7JqiywOUQVKwosCNTDHyY0aVwbC3om/ix+L
UYTzluB9oztqnpHNsiFQTbuYyD3fqQ2a3caRz4pagRFF0t5K0fKNGMqXrEdbDymlZbDA/mnS3fSu
UOyD6hYXcWwY+wqX+AILGZkFakOdFCDKSnuVPRP+0AH6NOI95u9hSFBcimMa5taDaYMrVaKXQhkp
8xLUwnrPZoh9HGUpoACgM9lNW5O6PojiBvnKw+z214h7r5McEJDoExg3bc3bBZ7JnIQ87IQwvlSE
p46TckboXi4AuawyJacuzY+NKbp35xKNBaqoDi4bSTQoQPCK17XKI3hCp9QO9Ku5LNSFcmVjF1TQ
GCq0cDs2WYusL0/0TnusMzJZqvpOTU2MpWX4mIWkx+sqJzDMNVzQwUnZ8Agu0SN7aTXrp7NibuuI
5j+ZrMMeDfdwQXZn4qka5pIhKc6A5+IkYRsOzLRNFxhj3RXxQDSIVafZ8ZFdOcNYXs90qhec5oFo
nGzTaKbXTmG74bZ6cBWBSW0Yr9OxS7ed0z5VBTk6OckXi6iCfJs+tGD4MHmsqlq8pANc+oy9/GQ9
2nrJWLL1Kl2/HXSVQoLnQJzhUBu4CNrOBWdaKfe5ntXrqFUtubVStWty6ZhDkLV7bJZd/5xVA3u6
rCuRJYWMcVJAg81F3wpl5dIW2TCrJaJItBeOnB6Oco7YStUzg0U7cN+SXhcncElem6rUGN5m2dIg
DW5XDP1D2FbsmwoLuWSMCPY8RnZyHspZZtw3xiKU8826xn1EYX8sNFVbGE68t0dUcq2SeJZG7BCq
XIfguOjab32SJYMkO9bCgGFqHZSZYIbjnla5+dgxckUoqtBqZ2LEULW4zcAjnjbpkOA2YVobZEyd
0LNeuo3CdpwNiMdNH15gt4Solo+XnZz8+nIGbDMMRnaHavd9PsygeCio0FU5O/ZtXPOQfKH4si/D
W0U7ikKLgXMkJ8+ii8HusNUPOhqiLqwiesWyBR4T78WU6E6NLGOZde3AVMc6mAy5C4bdARCtWk6/
TfMuEBaRjmyuJkEo0HBpgxXgLeHzz+QUfZLzdENO1nNG7LN7Yb1P3AVn1THSemPkU+YZ+qDuKHTy
DQ2HwzhJiFDsT3vRRgL2RhLtMob7kZmWZ/yP10TO/V0EAIpjE1Rhw7yT2gB23Ut++FQgGoAZhXpA
6ghqqSjQQ6hCUmPQS7VBLHUHLKbmKiNAedUwbWL+hj6hlEqFSGoWMsQLU4OJWQX5ShcHZYOuIFIz
pdohgr60VSwUEKPUQvipoV4P7wIJIbUS5hSPO8CWAwo42s+8LXfNCNu8CIJ0p3TWcYzsQi8g0U3v
nWZAac9CNp8Jy7KOlXS8eV/LnZT7tEmoRRL2xLPGn9MF2xTs30vfkeKA2iXeihUj77H11jKJqqBk
9N4LogLPeETOF1j58aolwQoj955Eln3HfPKs1YEW6YZtr0VIfaEaAALt/nJO9JQpbd+tivecLA0r
N31Il3UgKDb2jBSxMB5whEOpGlGx231/FQURaN0WWnEXFcXJu4YwjZk3Qv0oT90KJaSGhnJts5Vc
WhP665FeAo0P8BEtldu7Ud7xR+Z/FI4yL5npcpdmp3VVXTXMurdW1Ty7FoVbpVGnxg3SZgO/O5He
RHgbt1nHiojAcJXTAlxodaAzenMflEY9cF3p4NqcCz2az3pmyid52or1qMMe6ds+5tM1X6bMPUFx
uuoi5haKq946lClLK2Jbz4bgTcNMjVKtvQxqAkYSBVL/MCd8/jE9O1dz1hHGuq1ShBh4/IwGk+wD
I66EXYdchMywVY9s3EOZDe3Y8pvTtMV5SLPGy8pqicxUPSgKk5WWk0E6Ear23pmGGzqohCCJNvEc
cFDYwNUEdYvLoZYTRb+tKJKCFHu1WWq49qLztOsZILYomtm6bnqLEUg68ugPA3BkdqBxA7KHJsoI
mWxB07hWmLamGnenwNWzg+dM9yQe9bOcBEHuTSSrsEhOU0Jdu6F+7dB5l3YXfaSz/38DXPp6IHJu
sXrf7F52b/V0eMM/0Da/AHnld9ns5O012hKCsAms+LEf+vMX+sdfUq3RqdO+32a/v6n3N/Nnr5E+
8Z6717d//dM0jyzdEKhhJa9Yfv3zH2mRB1+/rWlHEn9kGXLUwn7+08n5o8P/8yP7OI9//jN/9s4/
Tszu9V//tByptPumxvjhg1cZNKkWgQnkX34+avNI0G/ixHwQsv7zR/1SdHkrrzo27vnnOkmTtdBf
OejvXuHTJ27wiVuWhSwPkzhfHOPnY4feZcv/LOQ/fP2/OgVPr1lEb6Zp6+il/eYUMMj7Pun1hz95
6whaju2oBm54+UUh+ekkuEfQn0B6u9bHd79eaf/56+APT4LO3PEvXgnfvcanK8E6ooq1dCDkH7c+
99Onk+AcuSwKOlfc15PwcdJ/opNAsWZ8L9z9v7kSaAs4AIU+TgJn9dNJYAEUJpQFDIEfZ+Gnux1c
4Asw+P7aqvDH1wKgCWFBi+e13r++PQ3ukYpuUdNYdD++eEz8ZI8D6zctpx+9FBAKsCTQPJI6AvnF
Bf/5UrCPDCJ5LO6Yr+foZzsHmmaKv30h2Kz/qNIh1n0c5beLgoam3RSWgNX4sx09b9n+uCxhciJn
+nWP9iPbIfuIzqLpIF369rPXjmCpCJKZfrpFUDYhP97U3zhsjfgoeq3Or7f/t0ev8zzkvhDaT3f0
BtYJNm9/ZUf0x2ufcWQi5LFp6/56Y3++76W0iMctavNfv/1zrX26XLP+7klQuQRMg9iZ338O2uSW
uBhiLVZH+fWx+fiJNgPyOWhI98vfuhYM54gAdx4Cktv0+SIwjzTLkn6dn27ZM38bY/OjTz5Th8tr
2VR63+6DNf2IhgcLg/XTHfbvpe398GFbRwj7KYY0ycv6zQPfOZJPFId/Pr77ter4ia55XdV/A3H+
4ZNgsK2xVAPC/ced/V0HwGAWpxs6qK9fv/1zrX6/B1n74ZNgHrH2sfszfvcRIJg6CkNl6fvZ7v7f
Ohd/+ND1I11nHM9H/PEBf7vzZ8OHCMB1DfG1Uv7pCqDfERz/8DlQWed4vLMEftzqLHefF3+b4kgD
SY4X8ycre35v1P7DR4/jVODFZkn9OPrvOkK0CF16YYh8//rR/4VF8tdmKs6b9PW9jRq9Nb/XSP2j
H/iljfjb739tIco+oeyYffOD11P59vG3/91l/Z9vNofvbc5P3/yl7fn+d77++tcD/O2f/uZv/XJU
v/zHbfRWS67+9P6N6evbPHvKaMV+uIyjz62u97v732/kX//85m2+fxofm/4/e90/Fdz/sZzj123U
n7328il9ev4OYMmDhJrx777rJcHXT/m38XsfLd+/+8qrDP/Bk3Iosqcgf/rlnb5fKh8N9b/7B9Y1
dKNIuX3L3+bo6R8b+f++/Tsfdfrf/TsndPG77JsD+KgF//YL/zGV9G9eLydF9vxUv07fvOmPfu7/
ilJHQ+6rKEY2Gdo8otTkgMzUFODVTyiD0NDxV0qNdixATxvQvhylBoeUFicn5qGEM7SrTLHJRSAT
gGvlHXNK8hUcUzLTU5HDHDoKQ6ktuO/epDAFgnJlCcpRDtBRZEpd7ItzTRulLiZ0bTiF5gdnJmfm
oKQUeFea0jAJBub1TLRCHD5ejd9wbPUrfP4Rs9aFzSti04bapACpSM5JTSyyAwAAAP//</cx:binary>
              </cx:geoCache>
            </cx:geography>
          </cx:layoutPr>
        </cx:series>
      </cx:plotAreaRegion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_xlchart.v5.2</cx:f>
        <cx:nf>_xlchart.v5.1</cx:nf>
      </cx:strDim>
      <cx:numDim type="colorVal">
        <cx:f>_xlchart.v5.3</cx:f>
        <cx:nf>_xlchart.v5.0</cx:nf>
      </cx:numDim>
    </cx:data>
  </cx:chartData>
  <cx:chart>
    <cx:plotArea>
      <cx:plotAreaRegion>
        <cx:series layoutId="regionMap" uniqueId="{9611B506-E2E6-4499-BF4A-041F9A649A5D}">
          <cx:dataLabels>
            <cx:visibility seriesName="0" categoryName="0" value="1"/>
          </cx:dataLabels>
          <cx:dataId val="0"/>
          <cx:layoutPr>
            <cx:geography cultureLanguage="it-IT" cultureRegion="IT" attribution="Con tecnologia Bing">
              <cx:geoCache provider="{E9337A44-BEBE-4D9F-B70C-5C5E7DAFC167}">
                <cx:binary>1HzZct04su2vOOrlvhyqMBAE0NF9Ihrcg+bBY7leGLIskwAJggTA8etPyrKrJZXKrhPXN+J62yHb
5AYxLGTmypWg/3kz/+Omub32L2bbtOEfN/O/fqli7P7x66/hprq11+HA6hvvgvsUD26c/dV9+qRv
bn/96K8n3Za/EoTTX2+qax9v51/++5/wtPLWnbqb66hdezXc+uXlbRiaGL5x79lbL64/Wt1udIhe
30T8r18uh7LR17+8uG2jjsvrpbv91y+PvvPLi1+fPulPvb5oYGBx+AhtU3QgRUppJlL5+SN+edG4
tvxyG2cHGZapxIz/cfu+6/NrC82/P5zPg7n++NHfhgCz+fznf9o9Gvr95YNfXty4oY13a1bC8v3r
l6N4/XnOOrj8/k7u7sZ+9PrzZH99vNz//c8nF2D6T648QOTpWn3v1p8AeXvb3kb3AwFhBxmjmDP6
PCD4QKRMpChl6PMHf+36HpDvD+d5QL62ewIIXP7J8NhaDZsleensddn+SENJDxihgqaE3FuCfGwo
+AClGDHK+WNA7sfz4m+M53lgnrZ/AtDWHsCjfzKMTp39cO0//lA/BmZDUMYRJfd2QR7BIw94JnGW
yS9Wg56g9LdG9DxAD5o+webuzk+GzKW+ta6Nt1/38A8IMOwAZYhBhMzu7QZW/kGA4QcSDIpgLO5h
Q/Rr118CzN8Y0PO4/GcqT2C5u/GTwZJf2+66/aH2gg4EwCJQmj7CA6cQX1LAiz4JLH9nCM8D8Z+W
T4C4u/GTAfHahZvrHxpW6EHKJMsEwn8RVjBlQiLJ/rj9kH/9jfE8D8ofDZ9gcnf9Z8PE361I65J/
N9G9+PdHXf5I95UdpClOueDgmB74LYwPiMBC0rvrjxD5343mL9B57iFPkfIH/4ZfPxdbfmM/+B/q
xsiBzFgGzOtxvMfkIJUIZUClH8Pz/QE8j8jXdk9AuLv8k0Gw83po9Is7wr/q6xf7u3/9SJ6cHeCM
wkeI5+I9psCTBROZYI+BuR9W8veH9TxOf/GYJ7Dt/MHbg/1PBtwroMy3PzanQQdIMC4w+hJcHif/
8gBRijHk/l+4GaQ8D13d3xnQ8yj9p+UTYO5u/Gyw6Ju7jPPr0vzfM2bKD5jgHCwETORhyEkPMGOY
0ycu7dX3B/AXKHxt+BQE/bNRgH9/8MO6/kgVhhwQwlNJyRcv9tgywIsJBvoMFV+yzSdk+W+M53lI
/mj4BBK4/pOZxen1qn8kIBh0Sojn/A9f9dg2CCT4mQBX9sQ4vjuM53H40uwJCnD1J0Ph7NqDfv3j
fFNKDygoj5Td7f7Pn8cw0AOcEjAa8ny68v3hPA/H13ZP8Li7/JMB8va6aW5ffPw//3Yh/sCYkbID
ThGB8EDvYzWYwYPQwQ+oyCSHH8+rLH97VM/D86T5E5TeHnz86fKUU10OPzZRSQ+gygICJX02zxcH
MhUUQZHlq63ey19/YxzPQ/JHwydgwPWfzGLy6+b6xyaNFIhtBvwKVvs5Y4GaF015xkAE+8PHPaS9
f2dAz4Pyn5ZPUIEbPxkq6joA64UC5490YgiSdhC6IJ//C1yQwCkFGvDYSP7eWJ6H5GHbJ6DArZ8M
lDPX6PAjoz0+gLowgd/4HhCguQ+iCmjFABahGQd2/NBCvj+O58H42u4JEHD5/3Mg/qJgfb8m9xnh
o6/8b4v0FGqPjDEEdd/Pnyc4EJBc7q5/raHA7YdwfK2f//Vwnofja7tHQ/9/XY7/61L9H8cYNuB1
tp/PPzyo1n/77ucJwpmMJ02/LNOzCN2v1tHHf/0CxakHgN094hvL+0eD2+sQoa0An8Yl4JZ9DioZ
6JTT7d2du5MVLOOSp0gixjMMhbHW+VjBoQx+AII/QZyAuwOqnQErCG64u0XZARAFqAdkKJOUMpn+
cd7k0jVL6do/FuLLv1+0g710uo3hX79AF939t+6GyaEmR8HZMigCIYh2PIWN091cv4QjLfBl/F+O
2X6NUhBV6TidGI6uMznhvImEHq7EhLxiuDp7sDjP9IkxedotpNacgaoOvoMQTAgs78NuSWprn+KI
VFfEsL7pJmHaI5uIjm9kYeSwGcdgslNXLF13boxw/GKdCsxUnaZtf2LahPljWpDG7+joBd0WgeM5
H9Gq16O0mPy2g7X9iEuCi42pS9/kzlfS7UzDF/ReNA7Rw076vjtGQVu3YdR07Zb347yp67qgJ11t
g1amI927shyWj8loaJ+vAelNWSPZq4KH8bexNtW4m1K9kpzIavKXZkHdq8yYutiMU7dmx1hm0SoW
moIeNatMf2PJsJb7RGTVAkObp8EoOKDD6TZICnNojcZE9XU2mpwynNBKyaWeTD7Xi142ePWan1Tj
mPlmE3nja0W8T6ejWNjZvgxSF2TjylHuLR6GK1NhfEHKUlQ5gqD73lp0kfRzFTbJWk5nnQ7trvLZ
mKmMTvw329qQKuZC6i6LiTu7axo3J68CpQvdxokOzSlaC0SUyMxs9rjC9fsJt9m7GSXFtiU+S3PW
2e696IS/QK2YPgwh1UExVotiU+gVJuomLbsc84XYD8gFO23TnsGkG1pVRomEYJHHxBJ8iOoErnta
yc2Q2I4p3aOaq3UppzIvCH01FjVnO9o2tMuLrIzbskvjdh2mhvYqqWU/XOplGcdXwQros8hs/x4x
V+VZvyxtTgNNa1XOfD02OrrzOoQkPRbO6tc8dVjvTBmmdruEwtwgG3uhZt0zva2ThmT7mcbO5/26
pqhTi21rv19H0qxVvoqVFhfeJOP0UVA/Y3osZW/aVaXlirrjBQ3W7WIaBpsPvTbh0iLXvUejgb/W
SQrYj2mfhl3UDdGlGrl27gK6Xnqz80XR1tuEy8Jf1gHT+rKnQ6z3xWLnrs3J3FZmHyOF/YWZReFq
7n1Sdsotrh2mzUQInS5RP7Tmje1I1Zwy2PawC7P67tvKoTBQpL5cFCvW4+Esiak3FZLw5GKdOa83
vhZZoHnTlWJdFZ4KNq4bLdtyOGJ1wbPf0zIpl81S2izsOp5VyTvfV7BqazXCbqZ67d6PeszoNukn
69UyDTDrlga4WXaduGq7VldqGEMf3i9sTttNkWm3AUtxbDMJHuftsJSyzdsxhfbJ4CPaOz7j+s3Y
eDAV1M2LydPBNeYtj5WvL6cs7exrOLJnw9ZbDX4jBqj7bY2UWm9MZsJrnfaJPuoXY5ZNv1DBb0gm
Dd9k8xDQvuU9HAYLif7UeCxfRuI69r5qxarM4HDcMYyP6xr7XVKu4i01aS13Ewvp67LX/NwNGJ31
S3NYlVb1SKsZEZJXvTcbMi6pMpjvdeBHDRlS1ZaF6RTOht1asjd0qcdDVgJWsR0V7Zsyj+PAL2Xp
msueoSQfrNBIZaueT2iNi7fjKga/rUmi+VVG2tcttZ96V0xROT2zPWoiPhrWsZWq1QMsv6bnFXjj
Ju9lOr1qMXjCRhP3kdgCq3pG2VXj7GE9a7/jJXs3GqlV21bpZljx2064WwtAn/E+9psqxYfJPIX9
0nfFEW+HD220FxQOI2xJnKoNKpJXiZFGTYEvG3mHjFx6FRPRH/tFbvpkfjPpuO8iqnah0lUu9MTP
xlBE2A/jfvCFShaNtzJgrbLBnfO2Bc8qBO9mNZT6XJrqrbB0q9N1zZuSxC13olC10d1vuMQ0r+u3
bbqcCOC2OcLl8bCKfYaq/jhmfuOzOj1aZL9rfHG6EiFUmkIwoMN6UrrQ7Eq82n1aNLBDaDyhsQEH
NpiXEL2mjXdgrmVqj0kHLtSsYgduir1b+fKaNplQAyr7TzwMh4wvg9JuPS2K8fduTVzuW1aqvk+j
IlnmFK4nkUvpvSoHuh90plYpNtQNm5LQjyBbHyW4OWw1oaoLdnlf1EAt8qICWKoJITWidtfh5JSY
8jWVZgexflVeLkats4+LKoTt082iTVXn01oNOzRScdUjmTBFY3+WltlxWbfyfCjYFerGKa8s7J5C
Du/GkV8hUyVqCPo0SnY4ijYoWZfnRBfgqmdp8zI1+7JbzJbWZDnCbPkNXOeUI1bvfGz7+YoFCEpJ
3eqjpJMfzBjmSaVRmzZPxwytCoEvVGBH05UUM1YY/MyWTc0V9mtiNmVEvfIxxDGfxdJeT3EFN5R0
3Cabbh6brV5Z0SjTj/22y5ppP+KWHU5tZt4sqJgsDLIUsMh+0lqlWfmbXNYSrGANg0rwoLtNRYb6
2Bdz97qNHF/L3pa/y6TrsjzjXtZbvHSn4CWWCx+6duMaJn7josXH6Vq311URPN7Zalk3gzV13C4d
rNbsy03JWX1YZnVhlTe0M9uhJ+J16IbEqMpMVaeKNU22YZJuW0BsOKvKugE/WK7lBs1jeD9XER96
VPHfu4z0Wwcp4VUNTBFCQj2Ou2xesosBy2vE+mYryiSlqteuqfcYly77wGoZ8amM0EyJoSyRsnfZ
uOJi7PZdNg5qikOWl2tSXfS4nD/JXpONdK7uc7ck+h0T3ZrXpDBZ3ntXl5sBs4BUXfREb9OCZuMm
ZEVVKYKaBQAH+vYOmSaeW11OQ96SColdi2p0Vdo4T5sEtTBpMhXJpjQhObdrlQG96jzfD2NLVRh9
dWETHPYFmfgHicb6cEUTOhZ1zXPJS7r1IcZNU1amybPZLhACzdypRjc9uNmsBzYh2RXvWGjVMqx0
k4Wk7s8wkTpvqpH3ytWh2zFf96/6flkPCVydc1E4fIT0TDYdDjVE+LIcb7Bgy54Gg3/rO0wb8H5N
s+ZtOle9apuhOiydSX8LQzZuaztEsivHRAZle43e8knue8mM0raPh0Xq7RGyaDbKJ+BeXChYzsop
PcOm58clse6VmPk73Xi0CWHEjUJjOKyHrj3XqUB5bLN9ABe4ZyWpycbTBL/2oSBbCKdt3hdtl6/9
PO0lxvRKN6k+TMFXHsaemCNNXbMrgKSD59NMdRD6Tnif+H07UAnEphmPoh9aRXWdXY3Aq68GP0wQ
lPrsJDL2aUZzc9Q1d/62F2MxqGbwbmssd1JJV+IzUw/oOAvDel4R3dhNIo1G27Kw9qYXIditCWN7
JOTYnq+z3A3OF3te+7bOq3UIYNo01vxlTDywqTIzxR4na9wIZ5IPSxOq35APHpIT2TVHHFNZHPIR
y83cNULJxDb56jN3ErhF+dxN1S2Ez4CViHHa82n2x0sFCYSA46I5naZU2YVNV+B6Bq0g3rB9hboF
OG7lh8MVj81+TNZB5F3QfhMpN6oOej4umjrZGbLGN5HSZMxrkyyHJiBzEksTd5ZM9L2EpMbdpq7I
UE5iJoeTMVvjRR3k9LaDdwrSXWezzKsmTbpRLbyIr8TYizPqOQbq0owvIXtElVoTPu1RMUJCJubS
qdAM4KaXdHWtalCYX08IjyMYtKg+ZRbBljZ2Ib+XHLM8+Kysc7RImvep76bdkDRY5+OE5L5rSzGo
bBZiM/a2zns6Lh+6iXRmJ+tqrHKfkfkimxJBj+tSaH+YRdZMajal4ydhZVdNXCum5lo6v/ej58cV
pvY1nG1P86qx4Xio6Xzc2sao4ITZNtzcdH3E/WaNeDxlTiZJDl31V8m8TMeGtYWSnjZbomOralSX
iWrKCe/WNBR1Tkdw6i7psVNEL2bJh2Is0+0IzKa8qAD+Uk1dJvLFQEquGKlqRdPe6j0ZONkUsDMP
KWfXYXTLS53Fpt5NkwkM3r/gMU9j15xNRZscRfDUp0M1VPkw6rdFVukT8Or4RNiVnY/aY+XBa+6l
6MluHFhxloIXv2BTy7dE6ARifqnfsKlvc96v1dYtpDobIZ3eBEPTGzGs3TuWoXA6+2a8SgpU71sn
3hja9EdoofUpY7Z94+c+7NZu1tuIyrBP0tYdFoT4cgc+qNvU7dA3yqKsU50g01kdCYToRSK3dVoD
qV9hNw98AufUzy/Xcc72rEVAMbTrK7+pmiIMJwySx2219OOGphh3SkOw38+kH49QO9J4iqoi2d0p
G8eizWKdg8kkh72d3I76dlZQ0cg66FQDGexk53ROB8feZkGkedFCjm1KsNqBRQJBfA13GSSuVdHA
hOuIy8tizrKdhRP3Z03f8rdlsayfjEy4VxGh9cIifwHJYpB5D6PdymZMczQ2eFR1n9T5HJNBnhQG
aGGSRYdOhGgNBByRAlqdzr3268voDdvEFlj8vpmS+jLjbpQqScsavho7cGAlkyVVULepjodmcnPu
+bxuSW9iPhWN/ti7ddnaIe12S6VTv5tsUsVd22d0zB0jdxsSUsqTiU88UR2kkadJbPnREmyh+qwZ
886ByacEpR+yZWCvlmlZj5sQslqhIRRq1EO6bNFiCFElJBNaVV6M5dY4VG9mQst3tKz796wpo2p9
Sl9iOvRbtpTFERFcH7cdorAhQ2NfD1PAMs/aOV3ytXbyEwNX9BohfmvLGaLuWALfrUgYaQ7IS6YC
yAXvllJ4rYjp6I1HkW9ohAAHNKCBXHOuZshFY92dVCupj4LX4y7xVW9V3Yhy2/eozBNt9KTKEN0O
eq7yWmO7IbEoVeoHuknYEN5BcLNHYfL0fFjneOiT3i0KwZ4h+Ty1zStpyvqsoY1+bbOlPk+XuVdj
F1dYfXHCAZbjwvh619Nlxtsiq4cAuY4HouBRbT42oQm7sRk0vVkGWl83NrEA7MI/wDtU83HHum5v
2tYdIS8123LpDVahrvUCsbicrqIvuFVNxe18NIyYvVr5RMbDjsT2XRwB9NyBHzudapRoBZmzhoQP
yNRJvfSo2a1NlGgz1Lrek77qdb7EWl8ZAunPtqhJ9nuDy2bIQZ+x1YasXSiNWkxsDjmpV7yDt8b4
h6kTU39as2nluVjWmR5VoWqvm3bpr1Fi1zczGtZazS6RHswIeCmsXpX4syltlzIf69qmJ3W9TDtr
RPWuyjogPxBD0XrogXF+AnIWYKPyijiV6ESfkYDKYUMZmNhMLX4PShQqVWRTecI1Ld71lr+G+I0g
ckzBfZwGjqq8a2XPYGct4bpOJTmeqhZS7+KzlsWaEf5uUdfeQFwYq6MpSfiVoHjsNuAt/RtdDwbU
qoqaKu9BXjlcq371edTdeJyItd9WGE2vdUz4VlvmgT9KXL0bOtEcmwZbnPuCldexcyAisKTAkCMV
YwK6wjx1tDkaqGjfjRmxbFetGJS0JHJQAeqlmsst5iFEJSNtqs2sBfzswamDJFGloFhFi/Xvc9pA
gPGDA9Whki3oTsJWZM6JZ7g7LoKMXe6myt9AayD9bASqgeumex+rpDhpQ1dMkDqYuqu3kLXBQzoG
IWqTlD0ad03HU2D2S2i2abDpG4HDmkNkgq+BTVLYvHJcwYaoNfYuYsF181ljYnc6CdGWHglRHpdl
Wy5Kmow0R7pgyDaqnjxEa5UVdkBdbkFjWA+bQOZa5yADdu7ClgYWg2CzokVVa7bak0aOEyeqWyaQ
mCjvknXHrasT5WZbhstslSDFLHLu3rcpg7XqqIRHTKKAn9hYYk9An0buDSVtIALSXdq88XgB+H3s
RDyM1QBRKDHNAgOcp57WZ4FJ0n+wLQe5xRagpn6RbUCrgkUi0YDsM1ivm9PKJJpt2p4Xbistncwh
mhI05xkbzHw1F333PmEUHkCYgWW613FoB3z5JEkqFnZTQIBB1pUwuYzO8B3ppr7eBlbibL+wtQd5
a/ISFmqoPUwpBgrPj4ATqKxd17qLBCPAH0Q1bE9639vwvuEgc6uyK1b3BpGhma/AXZZmH5BM67Mk
9bApK0jU6zO7zKlh+SLMUJ9jcD32dBzq4R0Q/xDfttlc+Dc4oLXbTY67u4BWFnE/oJT3uRcdPM2G
FQbqJ8eac/l5qnDUdsiOQPJL+ry1cckhpIf23PgAHmWEMcwnYq6cBA2LgkQnMlqk+ZR07bDVmYMp
zk0KwydkmGYgSL6EQ8HMQcxI7WmSLVF5P6dv9SwIZKnCHFqGd3XLV/s6LcYpU/+FSNWCtJYy5WLB
uGrRUqwQ7EzoLtKpxe5IuMDef7tQAFXdh8UJgoQkqUjhiJ0kGdghvKjysEpgppJIpCnsWkL7i3am
Gqtox2xWEnGvdxQPNubf7pP8qVNoC28kZXCQhkMFJntSmgAyDXUYIE8q40n3HpS6EeUF7IZbD+nd
hgwrO06X0PdKjElbQt7TJsluAZFFxanur5rJmi6XI2JbQ9pBtTOyu4X27Pd+EnHasGqC1LhfOwj2
S6RtC4lLFG/SLBlf8R5XO4l7fBxdgv1GZsZb9e353Q3/QcEHlhJJQbNUCIEI/fzyz8M1XRPSYQgf
i4IcWMPedv6orOp+EyibL/2UTmeUT21uXNnfv3x7/+7tM2WfPy8shvMvcCwc5AR6V3Z6jGYPpjbq
dlnVaAgQy7rJjkAhrm4r1kECIaHaZL6D5d3RvyeTBdIqJId3/jKK4Y3Zx136VodhtCAjedsU52s6
tr1iiTyezco61RdSnNq65xcJG7vjVnipQKsPZY4GEZJdEt2EVVVRMnxnYHf9PgYBjikKDvU9qAwK
wp8sRdt7UvcQ0FVTkPlSWDtfmsoDXfTIADf4NuJ3VvK0sxRxkDIFFNrAnh4vglyKzLmABzVKC8lV
1XR0yOVcpkff7ufppKDKBzU1jkEPRUTCsj/uZxlXY8CmHBhnAGUdgVbUbL2rxiEHKQNiw7e7e7qR
oTsC+4hQqIaC5i/vSowPKpftgnUL/sip7nPg0bOGOsOygAi0F0UNTr8Jy50IBYEBROQVONbm2wPA
6Z+GAHsKCrgkZVA+ze7vPxiCnoiea6gBKeD3/fCuCs2abE2axgyqjUl5AZwjHbdJKDuoDFShfl+s
jUtA4+kHEPS4RyAOohIUkwgFxPNQVq5QRctFt42kzkpFhdEmLyJNXZ7OxQgiWwT/kfflpCHHWMl6
OFMzcUiIq8WB9NvyRi3IEXTYlV1SbdgQwfffl2DYGCHQQs3gjoOmFMpJJNrWg/qfepPbZA6/i3JJ
9UkLRJacQ9Eh6zZJky3LoW8iipfNNAOIMszYvYHcAgIqVGmgEtibGYJuHBE8WLQIVj4MRWt3M9J3
oXcq4KcbE1dva1ewk55TflXKBa72jDOm/ET5oFLweHg/IXYXiU0FbICMFgYP9XK9jzQClODXyuuy
m7tipw0Wx9YHEILTyIdTI2r5CdEKAjissQYOUEBF4XiIWVG8a2XRADOpqurt6uN6xZMlQjAlKQyB
NQVUoAgo782p9h0E9IaPQEKiSOb1sGLLMtyyJgUW7WQ1JK9mQ4t4tLgRwn0YmARxoqMGb9wqtN05
KuA5VIOStCVr3y4qlUCp8sVXwKJqKmChQKfR+2Q2sJYFFG7WwyKUSTyKdoYAbRevoXb3mY+wvpb6
eHZpMu80jSClhnae0WHEE7InM59spqLuQb4e5NL12/HzEwadQicD1GLMxoWp52outZaHUMf7vAgc
Js2h5O1h0zgY7Aoc3+STHatwGWfZvQ+riVCn6eYClOZJ7jST/B2hHnaNQVDXWJKpPy9ibO226OoC
KviJuC7q+SyYFqoKWWuWc5ylkEA2wSzJ8T1LmyczOgB2TFXSj3aTgrL5CbuaXC1ljVNVCp6yTWHb
tTmGtKn9Xth7cuCA4AxcBVAoOLDPWZZhOITx0FvIrK47iluidNDA6UuoH17BHMFPibRIUI776tyI
ASD4tpN46nxxxuE4NOLQPwE68ZRNkAnyw0JMUNtuJPj3MgFpeeMgu738dj9PgyuGU3MZ8CUGZwTg
NNbd/0HwcH5QeqokAfVQtakwJxQDzQfjvavwNq1/P5Z6xN9xf3fu/GFYgXMLIKFh6FjAkXw4z/G4
R1By0zEa51VKE/62ktjeGkR9f1gZyawiLYdUuVnhzNJJsWL3WwQz/PTtSf8p4kg4VpPBa34pnJWB
QwFPDq9MYEWzraH4ulZaXsxLMXWbcqa3cvFg1N/u608bCPpisMaCYTiMAe/gPJ5uNZRt6lO+qnl1
9QfGCt2rtGrgghxdp7gX88f70w3/+36zDChCSiVQhc8U50GMWeVCktZmUA6bxHzpFkiOQMDjV5hg
OFZC2fLRlgvsrG/3Cgb5BF6CSAonkuA/GqFAGVP6FN7KtVko8ASUJDYXCIVwvKTIO1UvTdttSeqy
j5rX8yemHf7Ikjg2OTEiXIeK6rhNxNJ/JM54soXjIuykhsLesukK2VxxO9I3Xcvt6f9wd2bLkdtY
t34idIAzeHMuOOSo1FwqSTeMGkEQJAESnICn/1dW2d12ubsdfXscjrKlkpSZTALYe61vbaUbRMdM
gHZ4SWEHf+qET6dCVYyh+4XohhNwsdAXhdBr4fNlwZQYdqVmRLqdkJmOVOGvqf0URIsZctKQobnB
pgnnZ4jV53WqyLB3nr8dgUf07H7zEpwiVoxcvKqUddOU1+GAhG8Wk6QL9smPtnfGeU1yDX+rg9/S
JdVxglQ1f0v9CbuDqZjTp1W5MIHL1S/kAOYFm2kdNtOcjTMRCmbxtX1PR43P9z80HxKg3L90aMHZ
fbhY/ATeatHf0klVjzLhHnxVt060O81x1bDSsEkD4Jm7Dq2obzr8zL5WPs6z1N1zEziQHSwEL+I0
HqmF7XcZlrFjO+FC7C/92pA7A4f+afuhz9R8dFkLK/VrM/VX4Uuk9M5E3YQXAlIGUrDF2Z02bNtH
sg2HPOiB1nj98r1tg6gHGLJwnMeWUZObBPvQjYkaCMmRDKdCj3oOD0r3FsIjiaqPou77ZGe7OT1s
jgevRov1JWI48AtG4kifiAqicz/ykOe2bpgo+5SZ/dhcb+0JQNwB/jGLc6EqnEy2CacwZ9u6jGcj
HfgwvUbnn1t1BNFuxMKoiLz5qdU0oejNm67X61uVMhzVmguUST+/HgYN42cqEIi8EdPIwpsESuLr
FqmgSFi86cNkXRoXsjXkjcA2eQ5BukDUCWnl3kGmyHPvEdVBmCQDxGxUn/vIptFutek67dp0q7qc
unmuLk0PXXg3dpMZSnAYXXcRq7FL3m6IMhcRGBuSg/zDzfyTQHGjxVPu+4nrfdwxCMmtxYkGVVrX
NBuxRjoYY9c3txlF4HIdjyo9K7tt+/++8v+67jF7iGIYB1jAGMnPX1sTIHHptDVDxlOIHxl0REke
1KRd//nHA/1Gb97/PCp+oohflEbdwuvfpl/988P/96w6/PtjONO/PnkdnvWvjy6/T9369auuD/TP
L8Pj/PbAVzjzTx/8hRP9DyToz/lc/+Ev/4SJ/glO/h20/UF9Uv/KcP5z/NZfQNFfR/n8gTD9+a2/
IaPIskUJsgfXJJWXQBL7HRlN/+EhBIfjDuQk2iwW4VT+HRmN/gGfE75vlFIoJsG1xPkNGUVmC+4F
4j/4iwgHNiZ7/P46//Q+AY/97eM/IqM43n85G9DpIHOPdCp+GGqqBI/0x2LDpCjn3crCbG1Wdwzw
jHPYtG+uhq1rwbQdq7R5WlKOTxPZZF4DSEvR2eYsUtVejbi7kigVx7p1H9rA3Gkf3uw8Lk+kww/l
nqdK6gZs/72/ru+z8PUhSQfuZ9W8VLsAqvcjWxedERxHKXqAY8rGT65O3ysXpF1hW8+B3nDbBeLw
fcUE+l1HrDyla9pOeTpVYTZos2Xb5k1fDHSZY986STPWYr4EbAFHQYRJeoA/wHdxuhl4D1pmtQzI
TV0JNESARTLXGdSN3ZsM/C3rYenB5+EyI5GReczEJRxrWQBX4rgA6txt1fdBLtkWwwQVuKjZ0sEq
CVf0ee12iEdNs5qZD563tkca0Opu0wANI7QOpRiWGUJF+M3ob3NtppsUFNBOLsMCFaflZ91/4q5e
zzLq7Uk27XrhblNnCjehTKGFl/V8tFvwEdUcyFqhTlSvT0Gk55NIhhUqngzLagi70vmtf+yD+LUZ
YlJlFFvlvmtp8MLr9UGp2S8p8KXbVMxLKQihJ7hVST5V7bqTQms8W1bBKQHYkM+ikzjNOphAtRg+
u0DqkvU8yMkaoZ0lzRXH6l1z2/aeOPhjAnTDC9cbFzZbNiVXn4V0K3xLSnvQfozdEBslB+UtV0hl
vQFFuy6ZN0TtjUlEVBdxRecl83nAs3SoDPwpM46nZJzomEE9ABERMb8+DGET7Dwm7mfYW0Xitg+Y
hvTRbhftS/veQpuNWuE9wUSuXwRkcNwpHmwnaFror+kKWGb4XqPBKHo3nybBTNbGETilcL0nZsLL
09TttmBdyqFev6ehCl/nib2MKgj2i4btvU1LXwxQRC6YNEZzTkiaxQA4MjTr9BQOrVdy499U/SZ3
zth4JyMSuEz4C8mdAjSodMULz6vuJ+qJQjfNCovGjP7dBpLmwmUHORfmpH+YoomCmBXgpoA9sbuB
Tv4BOvM3EUEAn53f4dYLFP1kk0TgTDPerVxouwcuHRyXulMniFTHFejpAX7mliWhSy5xZS9kreAX
uzA+AbHSO06TDjXDtnovXbvAZfRY9YA7cM6sh/MeCoPdgMSSwD4knC4FpI0gC9mqVE7HeDwvfIGy
PrfhJ1p5nGe66+nhWvfncSggY1dOw76vRM4FJe8gw8mAKhzSSLFtZjw5EFDvAziCPXqw9c4YFmXM
n+HetX18BOrdZKEflSA8prvOpvY2qBLvkbURwDDilr1McOf2bKrB9gItqtvBfpfLJp/7cQoyNUe9
Xy6wzYBNQD4bgSnksV551gQu/SgHdNg2Rqfvud48VhVLziDbgzafp3A8DBOncN1ai962po91zR8a
qcRuRmt1uyWqutrm/WPQsbGwNTku07ru4a5n4UzWHHOaTkETPVSyUdk0truBrW2ul2DJROMXMgUG
DMKxATpEl8xs7h3U8SGNt6SYbVJ043zhQFBBSqR3VZzcN9snjyX2CvUnDxDVTCEqHYOidU9VpFzO
wIb4G/SoOWHnzYo7yFr27FQoTimR0aEJsDbXbrqvU7iUHGbCu6CQSaD8R6d4ghDFZ1NnDFZvti2C
xLDAxBfg9xn8IEBMg3YzrLWGZF402B4ql3Xl1rr27DvAK2Gj7gHhpffKTwF2eV300axAtnoP/+Or
CHtrN92uc6CKBsDSnpjG39NRBvsQZFtBmtU/jxE2jr4301mFUXOw2E4PhqBBgkndJ3eCVvYB6ID8
NHUqPkS4By90luvnDSxk7sK5K9b4ifM4eqpAlhUK4PGjpGIEriDpGeV3mEPRLUg3NKUyfDqCEXOf
QIaxt9DfvJyzdGwzOCd5Pc87peiAt0lAce7IWiRNM4u8l8QWrK22HVu88TQDHj9XMYHBDXsY3+ba
Z5toewG1Si8h7p0lGwa3fAOFMh5RfuPQiZouN/G8HnqASycn6LgPbbg+Mw48PJwC8pHAp8cVVWm6
Y70LPkJKiw+Qv2GZVvYVGj29r0JibtTI6T6Vo6mRX/A+12YAyp4YiHBQks2ZzZWP04g3R43BezdQ
2DqQZbgXMsmGIYezGJ27JoyzSDRL7ofjAw61G7LgvXKbDrM4nkGLdCI3kPeAvG62ALHWZ4M36N3o
eoWggw+SP3KlR6gFYV4tWcQjklVqrUrQZ/OzusKa6zR4WYo39sksZH7pErS8ZBpQZvglnGuDvQG0
cwuE/NjbALse9J77GQ+awaxO0CfTu6750CwrkLu2Cl8sdK/SOIm/d9UHL5nZvmrT9RNPmykDbEdL
0woou+NIgl1wRUHGqaOvQ8PtKaDIb6wLo5e29/PGk8dEoln0fWBnZoluWOJAYhm3Hn2sba68kWdA
ijVwJEN3Lq62E44LkncCbs8YstLrqblF99d8mDhYly3q5INMlMx70k64QihXAvyhkwY/V6HoGetx
LbqZH6IpHfMmWQfkU0J2DOdAnKN6iQ82FiWqtC0ztOc7X3UyS+JVg4wk6xG0b5h7W3U/ABY9Kjj0
l2m9Mi7oCS9LL/vCj53N5CxkQdBm5xIdWwZM88GO3b4JgV3FI/iuqsWK8nDTAuiu9zBXCWjt6UDA
pLBlO4ccrE/Nql0EhdazNTsOvPIQ3llzXtes4O3UZlxWG2BxgxRGP5PMxWrJiJn9y5gafz+bFpsF
9pdd3chgt2wfCErcbGhTkm9LdF/X8ptXL68bk/zg9ApO3zOiWKtEXmXvuey3FDcVhyNntJfHcnuF
sebnC49GlDHuyDef7n2jF6x7cQbZNWVxqpBkgR+Tgb96xjWBRKGDZe8aGmehXscbFvdYI32YVWNr
8kXoCUh+1cErwvK5C2X1cqV7sh7tGajM9DKSkR7DicQrpHHi3c7YKbLUHxFg6HWTq2374NtqyXGg
PA9iJnlLsHCyWA/dbTuSOQuCReRbLKYsBA5zgq/7qIEpwunWzdNQg9FwULbLtSfefgJqcvSnrtwa
E9wnKHUg4Rh9u4WoGTsbQufWannWQ/xtbAFnEcSZDtHoRwBKfCueUMgma1bRgSAD4kz6QoFsjgRK
+7gSfghiUucBcF5kUqR/w9f6I+igtuhrv4AREL4FsurPgw9CL59l1Z5jFRucC2r5iHP8mQeAhyON
ak+YddoDVOAftri/J74Tp5a0y20bhu+VMdWLHQJ+VL1I8yR2cQYupD80OlzLSU5Xsm1NWeb06HK0
KFFhhtQ+jxURMNUYEFY1W7VfQp5eAFYG+eb1H1nSfI8d944+FWpPECAB8SNE6bO3jfvqs7bmEZ9l
MkdQbtmTWqxVgWTIQwUHETPIvLKt9Q0zYikSDQ+kTnERNPNOaqmz0KVNn9VJnszzRw1FdKXzSw9t
bEFSZogzUuMYXCVvLw7E5auXbNNNgDeq6ZZi8FIUwyScCzX6SRYzwD3ghJcMRogCvhPHOahU88mt
pM+mzsjjlNp7HmxveCXLCeA1yIFlrMRVzO5ONarBA6Jhb5PczK6TCMFEDIV5B5Qua0x3RiKpOrOq
B2FKceZu0RUMYdgLVbSpk791K/Rw+0oipo6yA/0/x9F9NNvlHpmSgwUAghTA2hcAV7GJeuO7arrH
TlfBI24MJeFrr0lugVujzcM687A6Mz7o9Qa2A8MrmJMtb3zSlFvtCu6ipw0LdRR3vcQTTJ28H8e6
L7yqeTMAXOFN2SqvtBuytnsZGvEuw3q7gRmCH09s2ZC0oGNjn2m9TKVX0RPIs2qfWvZla21bDt58
nDfhdmbDQqliE18YWrQZqM0B5ZpXeAND3aDhslRYyPOgCr2o5pPxJnRaJGlBlrdVPtD+wLt+fq/X
WeVmSBA9UUMc3EU9OjpfT/yYtGRGQa7HktAmRKCF1fyeJsH3bnLfKWBODEVLnogLt4OK4cSS6atW
sFj8tr9fBeMFaL7HbY4QXrDkGNJhvCxh0GSJskuhOjLcdg2nWdDxjyBKlhMInX7NGgCNu7Fh53j0
P9cxupWeLfuOyy2LEujTOEie/S7lZ9tFUZ4O6zjkNUCmI9nGuGixGR24rG98yVRRg1HYQV4M3ptO
+cXsu/48g+7aLc2Aa7eqcTe7xwhbaBa0JCyUjm3pb2iOkfAhJhPeNN4ae802aK/9SPvplm/dDptv
hnr9OTUL3H9qShcDGVbBLVJGFv0nCH0ZxCL3Y0EAGNO2iEjonwcM1JgzLTlCVevkF7TbmoJUevlp
x/9PUtR/1Jn+KDP9/yZYgcIOYKr8Z8Hq96Hg/xKqfvuW34QqTPuhSCLDdArh1UJa+l2o8iimMQeI
KXspQgT4L3TE34Uq5J7BPaBQReA4gLOAb/pdqAr/AfaGYtwcpmpGSLfG/4tQ9YtDhexcjOl1YD8w
XzgELXCVOv9gncChgbBrN/Bpc/g11CTIR6+5lVv/zafNNyxsbzdEaQ3xh/5vbtyPR2YgXfDqQqi0
6S8M0TZFZJ1gRWaVwRpR6/u4kE8uZk+RsOc/vB//Ro37lXH5+VjXCaU/maVfH2teAgRrXYhk2TAa
ZI6r72OlQVKju62Ci5CDzfUqnsTan/olPjabt+9C/XVN57/xjH6hIX4+kZjhlwVQ/JH+qgoqY+Yk
Dpo087zu0KOhmOHiJlEDwHnwT66Tl742f+ev+rhZ9B9syJ+PyjB1PUgRrmS/GrtJG+llkAkiekt0
59NhKpDb5ZdgrRFIa2dYDOg0ag09Ac2wBqYmxQn1ysOg+ZdAe3sVTsdNeg/wDod8BtIpRquyJmb3
6GZOovNuDJ1OLgy+snH7Gwv1x5P79cmDx4L8gGE0FAbfn+9QpuU4es5juEwWCNSgkT6ZDg4+wUjp
GWDgbchh/iBT4kMns3dd13xGFmI4/Pd76N9dwxTcDvy+EALAr5p/nbRsMINjmVWImoxeAmW2+Tx6
8m8eJ7gKw395vdgRrr9tIsU0i19MVOOWKMSJhnUx2sMg+x0W7X6KQpfxwFwmvy/D7kVAFGm5gPzo
peMeVhscrrY+shBNL/D2z2jJv9kueCWkDTIfnAdSL2OQ9XpI88q4swfrEZEhdNrAbE6zT5Hv7pYb
GP9RQZl4g87m52nNQWjgnPrvV/IXG/7H3Zj+4QX+suUgsWhibbEY23hOXz3duB0DaXqAiAkQNlLd
39xB/+72v4KRuE7Q9z3v1/kNrGoCW4Udcum8vrELfqkHJD1saIjW6q4QMyu6q1O3jAr3MH65BlZF
U0l4Y+uLmpNCdn4Le0/twMceo2tbsrUymwkSm7abCBSDVhyTjjU3kBLaexSZR49r+Xev4hdD4XrZ
rosX/0SwFQB9/nkdkHmOeecWlnUJLeTEkiNyuWNfKvgQaIBDveykjPMmRfA33NJ+v80TzOFIP9db
rArUKztLKpaZpkNTxrpvS0hVUiI+Fd2SCGiARm3VovP97+/2LwcMrEjsN9jeUw80Y4Kn9OenncZ+
PG+bAw3rVf4uTTye9254XNL0MJrkmXCEVaFRoIyv/mYl/YVGuD4yJoaDtsOgPforQBipFauACZYF
yvYQJu0tpDF3O3r9k5w7MBihiW/+5sVeZ/r8cfX+eLnocjCrn8Jl8q+Dlf94nnpuaGdYq3AuDIs/
TEwFO40O5TlFw/VMIAR84Ns1a+MMOYOIi7KKa++VhhOMgHSTH5dU0DOaSPaICnErtKQvmBdxXCM9
Pau0g+4icFZ1gXtQYiVYL7xbUfx6fv3mJZXJZ597aOTEZwXUcN9qChGsMvo8DgvZRzGYLr/34gx+
DclsWie3sx0hxsnV1oj0jlXetF3/CtAp3mmi7oKmf7f+sJympIlvSUvfZLNs5UCq+Ls05LvqkyKs
h3s0m3GOeRIZ9DiS12v7DFW/3WOAwXwaAMA8cQcu2TLk6Z0gwQkmrso11KNPQAXgT29+zUqA5kFY
sEX5lzUevPsu3i7N4iJeIISZPkB+rcsodcHzwuL1ZdYgBjXcKbjy+LU9eWQsNM+UvSwQRXPX1ycJ
yqJICaZgxHUlP/UWLvFcow73q+Fr6gS0I8AXuyBs2BcSzN1X60ayC9to+hReZWxYiUgwQ70/aW/s
T9yz6LC5axGkUu8BAghZoCt7SDBeIO81DifPQIxO26s6Fk/PSVOXlnhvIQ3nnMDtOJAZe13ArbxQ
aAK7FfGDWvhQqaRFyNt5+YTRFdkcN5+RGegwaaW3wMFYvPMAJpbEBrSUEG3mTtyAo2zzRLli8qoS
qZ3jROgOsEeF9BMSvtpYvNapf1C1gEWjiqqh/YPD9IvvtK05ZqpMHnYJCChh3JLnSiMMKRLcep65
6vcAxG4BBfNbW3t1BmiUln0/mwKTFkY0nluU8QoSE5MaHIaR5IyGe7ub42G4ER4b7lpvnC6wLZaC
B1As9ZiE36jqhwktdLf0MPtAM04YXXHBrJVbG8sddHL5GcLtQ0oafcFbGJZmgRtKm6WINujVy7K0
52SFThJYJZ+mEfoSXJzCwzSWYqDIp6YYptDAXi3CYJjPmK99WPzxm43Y8zVI8xyl24DmFFx6tgZQ
mSAeAswL9HRp9eAd7coASPhIoC/R0Uc6K6sr+iX0TX8BMdzspjpInnsI/tnCLEE/TJ/8lfhZOm+f
eTyZkjcK5eQYPA0iPI0cBPWowRdyaO+lIfNyCk2YZILZcB+EnSiCsb0lAPsyD6nfYzdW4RnzGSzC
1qL/ts4IGfgzDkQxLsGeXMtETEqpeyywkKEJTARC/TG1X0xQ8e2oOE+9Iuzn6YDe3K6FVdGQlohx
AIgdEQrJERMs4H0i/tsSbIlJYjKkUBqQwWP7soia2mM/z8Pbwlyyq9ZWF55VrJgZzBIfkSXlQ4yt
BnZox2XJEUeqM1BDCKxK190gBJcktUUCcXvTVn3GGatK7cG2HTGLaO8mhK0CaJhA6T/WITw7DPkB
3ljtkZyMC27ct6ZrvSMQumOddtDyVfPkbyEUn8S0T3Pgx+VCAgRPYodwPOSJYoumU4T5NcUq+HvY
pjGiKarLh5j22dh3XQb99g7RZT+fpnrvoQLI1zhGiBnDil6Ns+RMZ9huXpWWnqXHCtmobvJvu4lV
5UziJaOmutC6BsEU+u3BM+OMYFgzYrbGusPRn8We+BYu6NkrVzcFhhDoO9lvB2+JLo1eLn49N/uo
3d5Rc+AqYIxmriflMonZl7mGgZFbaVmByUg5IOcHFcVf1DynN9TAFa22p9k3d5zCuqlSpFhT6ZCS
TD+047xLu/k5XKNbwSfoH7ULTt52tLzH1JS0GRDmYead4hoVqUCAeVpjnBcaR742NfDaAdkW0Kus
VIn/GAMwAi690DMCflm8ig7DJfQND1Ys9ZXDvqewqj2BUD0CgYiuprsYSIHdFtQS0YpE2sQum98/
tmDniiGBeMqNgDS7kgNipCTHoTHlhENX2wxNLijRljvXIf0P+Svc4A+QMlBYcqrr2c0azQCSJK62
mFqECbFdHKyUWNe1fJg0pbldJFRXKN9ZF2GEC6fizrMThgpMnfg4Mdbtopk+hroF4Q127sJp9Mqg
/O2AOU1fayKPMSrcDFTJmMcEgbAKP56pTh3TWLw6ATI8nipzqRXFDIOw/cQNrx5CR7/zFnNmFN1o
CflJwtclE8zo1TxV/dIccJ5EgKNsdb/Uqhg9RfdSRzmmP7CnILVJbjT2dQwhanJPGLmjLAluV23n
Mhyjh2Ft0lJJuxt1M+cNw+Xs0zr3SN/ujEVqla1pmteLCLJ1qyPspnFSui6KsRyGpBCyH+FKDgcZ
XTVpxshlM+tc9Niq2lW8RPABy65DVAYbyIqim1+wH1QYy8LnnZiBAqC5uGCeJMx/CStZTg0AfYyC
aTIkL08Ug31AKXsGWF8/lN0QrXU2ec17Oy0EbjBvvqRV3O9H8t4hunJahGWXutF3G5ARiCJup6+h
OSqn6ssgIfs1Nfc/eE1d38OS814YZHV8PbwXuXnDE0zp+pmtKGLm1tqdTNrqoJLuC2YRkAtxIwUv
cQ3j02q++TF3ZPGcfU/mqKygN2NohZvOPweQ2CRo3kiogx1+a2Dy2LmkO2J0T13nibe88noecd+B
SDzOHrRK9A3TEXHWAHHtyt4MqTwv0os/bBHySQLn9t4E/Ctal7IVONGEjdWpwen/lQ8KYEcNwR9R
OvU+z1pkK+/ae4E+gC5JCxmTy6LDRIl8tfAYOiApJ9EG8uR3W1uAJki9HKb6M3h+aBP1WDouYMLi
fIbdd/YGDMGSbfLFRPV0o5mukF5wuN1GZGhTGay5gNyLDirtj+kwdrc9NHEXNChCRurTE47iHhXP
hk1/QlbugGEwwTGuePxpQhF4ZSM+shWcj9EJRoD4es5x3fuinbTxc0JVejK2BVphogl3NIZc7Cqv
QrHQRR8WNyKYQ5LgMKUYU7cKxco+bIaiUbE8hS1oAdLTp2b0sR3HdC3naYsLHDWfSQOj/ppcLsmI
ShKiM9K5wC8KBuuU9mR7mnTtXUyKeCr6sCmF3qoMBo1V3yuhvayK/e+kgsWGkXGYcNEimq+run0Y
4VjunQTX0zpLPwzX4K2mpj2hupJwIXVwq5PwKYHfcrTepnApG9QLatZH2Kgo7EBm4UQfvdzH2bhX
UQ0IY0GyDXGS60AJf4veqI9xcjPCkrdjQ5czYe1lTLqnRpPppBDVu1UQYnYzADOEoyLUb5RdUHBs
O26DpjTBoG7ieVjPpHGqXMIUsj+MtnM3K5snVqvXsbMVPDC513V/1yUEkOdYZ6sv5cH33UM3C5wb
6Lhuhc8RGxLYF6T0e0QnBvUA7x7e55C4FXguZmoRY4dHk6LyMm3zuMCtyfXm6yND+hiwLfY/zHtA
9kRsS2nqNnzapPwKwJV/pvWK9CDvO3QRkBfS2u6jhjaoWKm6jJLP2Xyd/2E7RDJNbO9BJwOnZ+Ym
hEtTsKhfgJME7yRsvKtHGwLxbGoAHAnP4by9rMkQHtNo848hxygf3EGAtTbgC2p7r9Y0Bt+7KOyP
hy0KDq2O6p2r3EW0dXcA+pCvq67y1VujY22n4UOCnBiarRAUSziXfld/BUIxlXSsAjjKG+aWNamX
JW2Krs+/jkASJeW9OkWT+kKHdXnocMA88KFd72qdbnuuEriBXZu8dH1TorgKD6Z3n+JkiR85n6YP
AAndg+AxvRuQRr5V6YBBV5EFBxybHrPZHM1j/9Zj8mO7taAwMMZiEGYvG9s8K+S4D6MWDxOP+NkP
2y0XbsPraqh3F8lBHb0RTDifgic2qPBEEaLMMRVxLAAA1ffrghJdynIBLf5Rtct17VbiQbX++xbU
U+4TdRQKraJFALXECzvFMn6eO93t8G6q42AimoVWJl+1SfkNprLgTl39/onBj8BQIRTqoAAxg9G2
wzOZ0AAYGrv+jXcDyZetwh2LWiw8bYMfnIwbh4/bDFi55eEssS84lhSeTJMd0jTre0Nb+kAw2a6I
cC1QBBRwbCt0QthijDqjL6M3NUJeKFQctOcl6NC9SnhFrn5GGoWjiVkfVpGYt7VTSa4G71MtJBQb
gJcIO7EDarzlxDCEU/fenT/WFlOSxv6AhukNae+mjGUrD8k2oAIGSVQs3px+WHQ43tXRdR9O0hmT
Qqasm3p7bNpeldyjQ1+AvedR5ox+lrHP98g97ua0R0QoVk/bNuldY5fmE17CS1oJAGBG3vTe9paM
QfctDABzYPlgtEOKFn2KwU7F64ZSBONrFPydEjNXnsIYSXq06z7iQKEsmfB7DHYTkDUl7uPBYW/e
qq8aLlQBBwuBNtbmnk4QnPfN51FG282YzKK0yGpjAAo2Ly+Og72I2xyHaZsxV/FLg/6igFsOMNqs
HkdPB5NOwYBHmLwLoPlt9f2Akg1HjR8eUKEXC05sCKtBi8FyInnVEjO+0OruJAkMRn9Z2gGk6sed
Rv7gMgFgQ2+99d+HHqwGGCl7R3njSoTvLtgA02NM2kNVNeoVssRyiYYQW/GWyh2axv4WFN4Dxvuo
EvMb+b62CyYrJSO4kKGSGNiUuOGIEVR9tmw+wIXNB0u7zf5dHIBjCGa/fV+vaNv6g3KbfxBv/8fe
eSxJbmRR9ovQBuUQ2wggVEaklrVxy1LQWuPr53gW2SSrSfbQZjVmvSVZzMpMBNzfffeeO41J9M7H
HaJh7Nb7ZCyJjqPDb/to1A+eZPTlVafb76vJqysbATpVsqqrrTdlFm8FMQaLsuClWrXEPIjKmQcO
ZwCRVml3MjI9vF9Y+DQuE80Wul29M5XFr3VSUsu4/hxl/5tNa2bzjyUwxRs4KJOg3q7WMZvcfD8o
CyFwyGSTKVthYRQEpBvMnJse1+EyGuahUEZElIOVNL5yJxbKqKjBKuo3hPzLy6qMjHkjQV0AbU1+
yGb/aNH3/+I5/8MucP+tUoj+7v8DY7oKXSNe/vWe7/HP6uZ+t/T78ef/7U6nv8v8iCM5eNGRCX/w
jNn5MVuz/sGy7rNK4F/8uvL7a5wxvRWMhSzpCNDSKqICB//Amy5sJUL+fsXAc8v2ic0iiz+SKD8H
7rp2Lq3GqJ3NOHhn7of4uqpm3nKJjSE1TnexKwpMLE32uKhDq0wBU2W8vrXiXImh3C1+/dKqw66H
tBHU6gBEwzFu/K4S961R54+J4zr3LScmqoo4GPAGe6/zniuOlGuDoMieAm9GQaaeu1Udv37SfpFp
ZhzGCtst3NAtK/BqmyxJF2QeRhoPj3PYG3gBrORQTdWdJVPmm8ZpnqJEiGOVg8gyJ05dCwJn7a13
ZXxdqGsDl5DDtB46C8e8pi4WkhsGIibzG5geS10+mikBJZM51tHiZoLzNtravACCinMtlOoC4zSw
WkkwhkOMHaPPm0ufJ3NAEvc2mTWgfw4H17JaX3LNry49t+BtJMt9b5QgMTskkEJ68c5W9ypu0l/q
xBQPUWIx6gNH3gwGV/RmavwrSx/NUyoZu1mG3CcWc+rYLk/85UN/1JYvKHhc73Bu5Td4aUVgqNuf
U3lM2W0srxvTyw+sVcoDLiW8uswJhl/d9FwmNWiEYEay7rVeNNYEpFmvpo/bZ8Y9tNHX6ar9uJt2
qLjRNGdXk9Dci0xdmDzS2JXqVmuXqX89mfhn3Lp8hKdz3ag7sFyc5pp7WrbpO2G9LTlW3Ik9DBc/
dYMePB0tJAGZnQKE3ggd+meaNtO+xakVdCVxeKucHbYm7kOi7ugRSYMtvJn85Lukrwt1l9fVrd6d
a1wbHGd3xGjPkY2FUqacCxqDJv88N3BcuN/xwxAh5tHf6SlvVu6pzBI6VeoPhPuRgZgzejVxRB2z
x6SmkChjHkkZTEY1oUS4AENrwKCb9uZDJ68w7aUXfla1CgageKppp2a/cEXNcn1JRvdJUzPRULjr
LskQlrYoo+zrDKYn7l8MUrFhlUGcDQOCZuTjVEKGMSY8UH2fBMs6Ou+tmsu4HBcHc2A/HJueeibU
BDdaJsOc201YzYzi2tPz6ugYdbKTavpDtEu2SS74TaNdbFiW9ufM9b+Yam6s/MrAXGZudEbKgdEy
UjNmzLCZfoydhppAYzWLynwdT6OaT2U8mttSzayZv4LhZYyN4jm/LTruCZGSvrM0TXCcD9MuUROw
gzZyYp0PRojxWO/Tr2hf677HWr0Z1AxdM0xnHRRXu1+tjVSTtumTxedTwsw9s0fA8LK8ytJjOC8w
xG1bRQslS18C2nB9sJsgQ5su64+w7nyie2Czu7XhhvQBD0WKjvlZuXZ+r1dzGw4KIdoLV99akH03
PziiEoQsPq8U86ac1+8DH5VfgKJFVKCrJvH8VsL046L0b6joNNf3di/n7U9g0XkYzACAmHb6jS5a
TGUKXiCVatgEMQojR97WZvOk/4YYzaPB4UEmqcm2Nq9OzmQv3xt3bL5GGAxv+tmFR6XjBvisO7K+
Ff9BIeX9NXObj2fEW2f8JxRSCN0q4omlGW4m7soPHGkKyuum78wYz6a0/s0kTXwnXzZF3naHDzBp
HIGxSWozOZBSQdfN9BxQhrsk93g5c8YTicPK0hN5M1kRZK5YgYrHlRmbX6na11fZgQVVixX6/xJd
qrulDhSeC3/cpHmgW9oPfCn5piPbJO88NIX89nuM6dI2JK10W99oZtSfzBLmY1z52bskpA8SM8eJ
OiA92GFJWgqheWOkpl8Rghj1vcB9+JBmeGJNIJooIdG+Y1cIvubfdFPodyZfwV8XPLN/QJyiIeK/
I0YJMMSH1AS93Cyv/hR2ypvXDT1dxqGb99gxANU1p3Rdujc0VuPZFXO2BT+I2M5mv2oie2u7EbyA
rK/tY2qb0bNRiS0jYXLW26F+593CS6EiJgkWHzRUprlBqTPD2GK5dyHNrqT28ym7t/XE+SYyqB8c
NZyIhveYdKN3NUB6xfCb3sX5eEmhotqZPl4vWr6gTAw2wQ7YvRu3NLrtbLWCkwCjvRgWTOhI2nez
uRiBjgN6M7t6/CnNbG/XOWiXY0w2Ffppt0s8TRzzetbPEEnVnq+cniO3zG9hxr5rxiJvmlkYD7qX
5vduS6CaB8dqdtBJup2mDLV8d5xo7nURNcgeNZPMgpd4a+GLBqwHWrmt6EAAnbGdiIHuKmMZr8p1
/mzDSt9UMiWmrNXhklQoF7xTdyqajQVvDaeaU5blR/lZNk0aFB0zfjE0l3FNzmD0cZcOrYmis8w7
vRXtJjNBltgCx30B+mgLaXKC1O15dx2SxLiQPiMnW27qgRxbln2SZL/ZTX5aCffZCNcHzN3tsz34
5p29OPeF71RfYl0tgDE9bwscyZfBHXd47qk60IbowmBbPLD8TE5NVA1EZxr/QG4Ha+PSXjNcdTuW
38BK/Pe0QhqqV1Z4hSDdD630VaAlQ8HV3/OVN7zRrDmh26X2LIJmq3zQNI7QNCvGo0g1XP+u1R0i
ls67GNn/UjucNav09jn+cra05qdOLsmdrbe4JfmjL91ylnNivi9Kk1iVOoGGYZ/W3rvXjfR2LnNC
cF1tVT+cI/8bTf60DvW30cLwufb/3WhyrorPdML+1q/6kbT98ad+GUiMf9kmtgS8jD52O6aIXycS
T9VJuarlxCay6toOxpNfRxJciJbgjwmcY/wbnfnoNxciCA1iq4ZF/lb9r//JSPKzJQjyh2pYwf3h
YlMzfsYiQV3/uWHF6sblxnTnExDLLPzdz+b2x6Dz+3AuP7yfXSk6Pi7SwyZGSnAVYDr+aNOIVhev
NUBKNUCja/Byuc8Mdzp2DbmxrnDPlgqqeCqyMpbpsSDDAtnHuLiLE5HCJ+DSqaiLrUIvnYq/eCAg
OOlGQwfrwHWtsNv5va5Nb08VyFP/I0RDnMZQwZpsJGIjxyebxI2uojdycY1NquI4busy8KuITsS2
I8x8cAJESqWK8QyikRu2LsNz3K3dA43VMHZrkj/uPA2Pw2LK0Iig7dDTMIFHdeAqkhlK2PhsOxUj
WvK53nnxhEj5ETIif39YKoXiLKYDi3DKFZQLfejTs2G3d/lcjjStEFzCtwKdgsUFbOQKHuoKeXdb
qbCTKGJnD9tg46oQlMekdjX6NnomGhOr0dn+7H3kplg0EiHhR352sQvemp3xOqigVW4Quers3Hqx
VAxLfiSyQKtqL/yCiGkl+fyoFS6dIcykp17FuWDlFFtvSIytr8JedUPsC1A3B5Nm9Ppl8dbl0qM7
PRYgfPlvCI31Kj4G+7o9dS57NnfM1sD7yJkZU0aZDUGd02SnbTDKZsclfotJAFOMhdcL6n8BTwFS
QcE/rfpj2xZVKIyUjBY5t4z/+ipV2bcSs9E9H7Qo0DQhHuqIyXhSgbmuXqfPtgrRwahwDgmE0ncn
axRiaXZv2o/c3awieGAk0wPTeqWSfmqwIaoXiZwJyWytvVRBvkRF+kYV7pOk/NqPvF9hiBdPx1QR
F7p4scfE24KU8G8tUguGigz6WZNfdSpGyBoUHG2czceSDPyuB7Wpc2Eg4TrkX+A0zeynl4g4aIIY
YDBpTEkQF75GblGQYNS86VOkUo122d4mKufoTCQUbQh8m8Yc+eutk3Xlx/rd4t6zXfHZ5mJKy8n/
GMWz9LTp8EFR7i1xxwqUjKWlvYNKPKCsftISFcJMp4ucWQOpeOZCTrMlr2nDEIYdQoSTjHwWxqQ6
fZ8NvRMbZMkY3LxWPM+WtnNx3+iWCpiV+N10a9rDVcOh4eT3xgKMhsg0iVJtHBL2ntETCVQRLPZM
+JTIQEfq+SOSWhfela5yqkkHATCK3DpIUAavJw91oVHJVkI2eGRmD76z0IKKKMAYFioHq1SFRyN2
lu+TSskylsNoUclZH2DWHhtuE5oqVyu1cmVeJmtrrzZ3QfbhaVolBzvn0+Uo3bNVCmj1IYYmShdN
lUKKtbEKc0TTXqmn0YKO6ihF1VLaKsTg6tVFbu15rx2dcrg4qB+H1F+Sq1aps67SaRlk5m0GnBd4
ejrs6qHO+dGa/vcVi/aO/WzQKNm3UwJw6Q76dhzagMW8feDWlWxiJRijkbAV0zI9yItRcumt4+v2
Q2Pm4ckCr6/iS6Yk6BQtmqC4vQc1ipEFYu+uU5K1NY3zuYz1R6eIi12Lrp1bOgK3kroX+ZUkdBJ0
SgRn+zRufSWMe/TRgHmGlNoDJg1cTX+olZDuIWNs+jV5ZMq2QpFg7uoJujLz8VrzPsT4cnhfdfs8
m1l9LNDrMyXctx6ZDH203wG6EKMtMIfmSufn1vLYfEj/kW8xg2I2KMJGNL1Soo8rzsWwT4gTrYwy
N5PaJeBXcLdO51RbKhvEno4ucbTUBkJ62bJpWEpkqA4BpIaBjZx98IocF5laYeA6ep/VUmNW6w2o
+3c6DPON7LWHRa1ANMMFEaDWIr1vk+Bq2Uv3Kz40svFJvciD6TThuhbPigNxbL0erMzYxN89K6fo
YPSBhg+tH5ZV3rz6YINPPOnibW3dMaQ7x9lVSHhXdiGaCVkj8smbIs55kZWphiKS09ECWkEj3OxZ
fXsYs2VgsWiQuG8S0kK13mr3+ojNjHjl4obzYrFTq/gyKQVje6fLms9GYxkzfjYTM16axvZdW/Fh
Y9ZdqfYZ0/4m1Rfj2iGf+y4ctKpCXVbh8rwRkY8O6SJeS3WhbdTVdsSEdXCH92EelwCQZbezuQcD
hgEJYcBuW1YgNJDbExBMc/Eg1RV6Vpfpnlu1yW//YnpwBZOPK7fbVl+q0b6HsGbewXRunoW6okPJ
3gg//aRxdx/04lPDXV5Tl3o3E8O5555vqQu/a8dTWKohoIJ0F+ZqMDDUiDC1Yt4xGJmn1mKlPjFJ
DEV3Mek9wZY10mCkxo1ZDR4pEwjBKyRUxLKdAwaOd0sNlF6TW/ExujDD1GqYsROsgpENMLVj0sEP
kpxRARl+RthM47gWWwonvIDgyfUkomPEjzfAT93tXJ34NKAKCDX6Oub3xBrNh4gQ5U1GHHtyl/x2
UeOYyw9yMzoIajAwnaOOyWE3qQGO7plkq+EZ3i1qvDPUoLeokQ+1qb1z1BiIIY5GBjUaaqtgVviY
Fyc1OiZxt4QVQMbrjLkyYb5M8vwORwkDJ1vyK6Y+75EOrHLH/AnvZHG+FUyqqN9bLjJoT/p9pUbZ
UQ21WeylW0cNukBHp42hht9WjcGcgNtMDcb4Feyj+JiWazU4F4BLeTGsG08N1bRrGM+ZGrSzxEEr
+sumEXtyjxovb3zoPnOTzvLzp8oRb0TCjHITrccsGFRn90f5CGOcCCIJ6L6nlIOsfL3/YwuJK1ZJ
LA3tc0K2/F0dSQ4ZIJgiLw0+6kjqbjD3pjbgiXTFFNg2Ercz8YISaK6Hv+8kERxeRwh+iM5/0UlS
LnUX1HkVq2waIWFDAS5+tJPUNU+oKKq9meiJz4bZ1657sqNHBFoD41IuEIwtKFlVT89Wz/5UbGwy
fldjK/istcC6YVPUT0NLCrAq2UVWUrrBR4cJsOvlYPCOgsIx7frJjw6sTPPv4GY5sTAhBVgE6ofY
wAc9QfV5E16Bvm9OrnMox8L8PM68FmgLoPgpXwfnui3l5xmbyebPKk/yYTFq6AqmW4SVQVTDzDna
NmYXjafIbsfLTGacc7dYNlbmp6eakWnbqR4UNE4Tj4b9bc7nYVea7vhF2D3Xe1WKsnZdfRIpBk5a
ElW73181o3QLZoPcHjDO4aqxAm+ZMBGUcfT7jpRaN3Gw1uUdpnDK3/x1Dm1o+K+p3WGjZpHMryCl
LCWJo/Sc4yW9Lf1querT1u0AjsDTFFzx30a76HdmB7nHmO1hXzTdxK8JsMCGt6DvTXgeDb2CjWcA
M8EAVSN5TfM1bKXhueoZ1QODh34P5/19oqcFP4vxzJrUeSX1ALNnwExNE8tAPNReJwqzWowqGwgk
7btgX3OTK/ccKdtP1O1Zd3Y/CDzjw8Tn1OoDPhPyCJjcvZ2XcoYGE3/1MkWzd5OOniSSv7hSBh5D
JopsW4B2eP3oaUlkkxLPdrzXavC1b3ABeGkMs/Y5LhPWru2yPGp+TmBZYm5sSEtchqlFRGFJBBB/
GJ9jp4BLYcv4YMxdgytsvolH1vmpCbJ7iCEiudzqZ5kcWtN+lEv/Cn/WRK7+KH3pFg9uW27YYdX4
mA3TsY6R7ZbqCLQ1CaNliTF12Rx8Wcm+aZ6KcNBr/cRypP3CW5YKAFC+x8i2tCfsadk9SD/vLHXR
vcyj7uymMlv2AJmHb4OgsAiD5cQ1fLCR9tqJ12sScbS4k9WcJP0Sx6ZYCco7eBsA3OZ4DJcUjDrf
68maSm611mpKmgpEFiyZSvCWyfepp15vnqmmSZwyDu25k2tgjbzSBjOOvw99sT5EMJCOjTbtcm/1
LmY2yPsyZiRj55UfQVo6FFfm8/WgxcUJL3/+2Axpey58K/4+6xP533JZbud+aDakGL0nz2alUdIi
6FhafyvoycHgVdkTGX6KO2Ye7WfPqnljDM25MmrsOlxWA1PrcedbyGDraNl7tntjyGweP8bl1G+b
srZD+ktbaK9XsCRkuJiZuREFz2vrfid0oNLkFebgJTfP3dC2gVk1d5YbX42c389Di79JH9oJe5xp
76zGviIynm91JwnMjOocOwOHRKOfG9ZDBv2k+Wqs0VNuO/3em6UMYdqpysN5pzlxjwm2vZjpeh3p
8cybHHdtLrX7ldvDWuJgMt6lb8/HmFN4o3veq56UOhvM8psdlVuNbH8SL180HXC41+nfhXwYDayp
gwsXB2r00dKuNIIxomfaKUf3ellNl1Ti6ITTYDRbX/S7aZ6uqMl46fAX2LMHgbx2D67ZXRcdnVCd
xtLFTp+XaE0PUY2rKBphAohiMrduQyVbN3ZY5Mrk0s6OH5ApCGZ1G1racdm0NUtWboHOdp1EEZQF
9OVssk6Fo92UMivoipotXDJsZ3UWMRv6OL/LKH2JPWPZq3KOYGoYAz02aVub+u2iHc9uzunuCvZY
/Rxrn6AbLicpkw4DMSYPx5j2PTs97DPDF6NfxRmOMJ/fvnUPPmRHAtozMBvMkW3bXdVYMS6TaVVb
Yyi7WzAkOc6vpP7Oi3E8cq/COrpW6BVgKrYi9odQdBhwXL9e2a9lUTg2UegVYqSYkKN1hgm9K7yl
O/AI4GJPnIYjZpmebOqlMMXHpR4UFTsFpF+CXwPnIWPYGBCgcG+GtYx4HOPkaab4R7hGcZJtFMIt
MO9a8hm1WY4cey53TwuIgwKIPhWSZUOcksc3Sp+QFj+FgbT4WJpXvgH1N6qLr7iYohDTJ21kup/s
yFk4b2kfA3Ex6BGz5KnwiijMU7zEeLHzk+yzs5uy2MgSFKdRtvltFDf7tuH1ZeQJf9F5EtuIeptN
GltTmI/kXDHCXDIO7EPB9SuP5NbS3SdZg2RK0pbQ7+CdLHZYhmW8+ZrkJVc052glqeIVsPDnyBDX
+EW1c7NohM40wTPYxsckrz/hCt9QZ5HtaNZct1WFPl7l0CE6VvKs53AE4MKLjC2PVKnGSbF1k8bE
5OmOl04xXZBy0idTcV64IWMlBf0iFQNmUTQYkhj6rlGEmA8x8H+a8n/RlE0wCn9rd7nFgvFHQfmX
P/KLoOz9C54wkrBr6GzXkZV/FZQpvPeRhAWoccNU+1mk618FZfNfJrdWwfLdEdhfFJD+F0HZ8om1
86z5luuYQP8RvP+Bx+UnQdk0YPJ6pkOk3ietK/SfqMd+by5OD+Z2Y7b2oZk1MrNoMS3RpIY7xH8J
tP5H0JDvxUEm1wH683V/xgDHcnUpsx48ypZ4d2OlPKbxuU7GL+zt8KA6zeN/06//6N8x8e/wBak8
xwrkO+QMf1Kvyx67LEPfpveKW7/FgGs6EoPiyAc/KvubxsSa0sOeKsa6DnpaX7Z//zdQWdPfGYh+
+Qt4qP/UVQhsTH/8C9QLqjOpMI9zzoqu5pTDcS2W4fT3X+WnyDWwatAA4D2phjccHpufRPpKmhBd
zZZvU6u78+hEydmXo0s1rq5/+vsv9R/fkCds3TRoQeQnSg2E2hf8DoPg+9x/8I/QedZYfqBhWAq5
JRc/rHU43v6cCuoI/ecfHMUeJl/KVh8QmKXmH79OZk50Sdd0q40p0teq5+Z+Yr33xeQzsymAAoaA
nNhzJmm2g/pE0yL1eWEEoz9Y6kThm0wz2WOZIShCBSnyUEztQcL/wOysoBnygzNGT/Sh+5fJgBBm
2VRNx3K0OLttl5SWkq2W0vkeFZp86xF6yEB2BROZm96Y+XQboVnvdaavG23M4geIVwI6vWWDKlOI
MrNOvq3TVIe5FFkYEakhEZKM+24pOcP62Luq+zG+EgV65kYbLefdJni8ZSfsXNgToviyQKnQOLF4
h7Y/fHggii+91mbP+PapRAMNbBN983uHHXc5HSqiWaCj3ZnS5RXkmkGQbNOWYxeIjgs1lT+3BQGD
A6l8cg8EjIKeutydXZlQ5Mwsf+aORlmpRA/siu52MmnY8+QSBYJS7l0L554OpCh05mh90dJufZLo
uUhrJfEoFyNYyq+HNmDLWQ9ZjmnuiPXAvKqRL3DO03NEX6v/uGi0PAMQkjAc6VJhyz+uXsdapx/o
oBJAQF1dQU49iai2Ezkpl02pcR/f0Z1nfCZOW70P/lDCVzO4BkvakdjXdD11tjkFrPtF56FIBDKP
m9H2SiVSz4Je8H+Zp6UHueSUWPNKoYUDa6ND/ZGYFC2Xf3wZKx6YKW3lafQ4ZGNpckUbuonwUTPn
z4ObAs2u4rpsqW6D4YqnjO/b57tLkX9ImMdWgGQq39a0bfDuN72/h18bQwEco3y69i2bUuKeykWf
pKC2Su68KLWkCwucPKZbr5dWDM4zUSr5Yi04TgzPcKswrjHicmF0S0mQlUbHp1JvJKC9YoVb5zlF
YrykU5J/KVzwBAAri5NPmArCjrlqgdYMZrGDksmOJ2klyh5vTCfUhrjBdZvQ1b3CwcFYXRyHpJlu
lxqbuEVqM3AXd7jrY7sKGoY+fCzd58KR3xcirCytEdb0pn0Z4+kBj9KnfKzPFDGjfLP82A9m225o
FJFBvGBaq4raeKdhnlu+lwQDqWORtSecd69arh3TBW2bz1fmWlB4ZRQFqprxusESE6RTu97lHZeZ
MqfDD1FmvS6n7KniXRj6tGOHQ910+8qcskA4yaFz9DcaUxYykyn5IA9wpcPSPwSRTT7OGIurvrbM
jUkWaosAkL9AdOgOgMOj+0wOtPYtHTfEIcIrDye7+Ex+i9CxxFRvSv22YZG47fv53jLa+lqr4SPg
FJLk0UBy+jX6Z+vM3ZZlPw4gtJ+dWxP9qnoQ9g0RyF3XjvOVYd24E7Y9TeZ47NKa5jSPmaOqox5m
pAit2jLuHc1JiTDnF1LfrJEqYHax2X2GKfpQawW27Ri/+2GgPJI0izQu2VCdXVD0G2GbI9HQiBED
1psRkPojqNOCirXI0fF6QO12Vkz+kXDu+SR1ewOO1pZrb37w+dzuB4liE2e1DW8pKvfVNPZn2ZQE
t3U+3qYYfARGf/q8JunXcXRaAt05o7ASEWdcdlk5lue2r14QdzMCZNl8i6P9edQKHaguyvOYNf0J
SDCfhBWrCQTBCERixserCjMjdy6la4bOYNITb0SjZ2xcUIG3ekqfnSZxEDIbeHYwjsTi20l7LqvI
nwOgI+7Oj+2LjHxi/+zwgQFmkwQ1NVmwAewyCteaqAgrUXmik748ZtCkt1VPB3K6al5I/563G2MD
9Xu03+g9JsFht9hbY09ceVjIdlDT2fr52W02Nvf28kmCHdwvqT9vQG8XD6rBHVyb4bzgrEnDJe1v
Z1rjwsman+ZmQm/2CQ5OvKqOcULueFoJUUZOXn+ZrfHsl9E5I9FL7KIxCb8Q0xJ85jRtoF6vHnCp
Ip3TcGgE3dLxU4aGxvDtMiON12Q6m01mJ8O0MUkRjvzJ7VKW93ze4oOcB4ZsjWceV2a69dxefBdd
DVyrqtppo9cpkGo+EvZmtuWTYy/p8zxxF0qxAH0HIlftcpKp6Cqjs4HPvASKpXXrU+y4Wct23Lpe
fGPp2noFHm7hJetPexiOLIlim92L24WDkWQFcP+owKsZ6ceuh6YcOUyY9M240YzWVJOrsmrT2vfe
soQO3E0R4txv4k3BI7kjpX0EuPQ5EdZL3JPeNvJy5w3C2UxVk3+rYx9RuzkTa/s0GfW7rkNPbSCD
94NkYe/fLiUl251e3bPPPE5L9t12Hsaa0bx07ZOWmJdSyHOSSmJ3hU5ronZ2J/SSMu1b8KwuIfdm
umb/ePK0sSTMM+LP027LvPyCd8EJ7ZTO0r4cTlY90M2G2XDVvpZRwXdTveCuoHcYfJE9pY9DqTR9
YXNK2oWPRpVmAU0XpI10MzGCWPTLUS+ieLvoE4spBERIcgP5e4KKJnehMGLvyQ6qot5pTh8xwt+7
6EV3Tj0voT1MKoN+Bbn1RUhQLXMcxZ8JSTXY++z4PRey20c0w+3dviCDEfVfWwkIoB6M5RIXLCYa
K3CmDPjgkm8Lf6BEGCSIiI0nb8yRNovxlV6W7OSxnGfJHi/odtgZE7E+GUzrQ0OSDg4OEL2Sqobq
CP7ovkMzOCgZlS1HPGGYAKBinxJh80tZyFLvO9m+epRIRIs4zrnTbXW95v7AlwcxmuoRlAmpzZyR
smER6BV19ZaT9rc2sxcVXx2B/67NCv1SZ3N+48T+iSrmcq/5aAD9alD2CC07wTNyruua+w+pMO7I
67VcvexTzosUTceYb1eDfH/fTePZI9S7lYZidEgr3csCcS2l1ZaShbJ6ELXe7FrgF0easjEwdIXX
7SoYrDeaxs42onxjSwFs9+x09DIM3Xx2SuzOZr8Or+7iaw9iaMu9mc3uW8H1AjtysjafuNJTgyoR
QB9xF6Ln5uOVk9naXW4tD1aEh683hsvIox/iC/HCNRa7KtfFQU43uSwRgHygF+5MdURGXy/4MhK3
FGZQywY13RkNtIxmHI9l2RSnnM1z2PZGvQWc1hAvGuYTnqbu2W4HvMCZAHTURc1OxlRKdsChtxUG
nbvczW/AJFWQxF9znoIj2FaIAoRzkrToA700bbyMMeL5FJ2KRed5KKhHgSc2tRsjaco3GIPREdXj
MPBWCMyE9bZreSNeQ4QQuzfNaxNzwXXRVM3BsuWitjjZITOxYWerre+QpsVGpOUSVDQFbe11KK7B
JfjABLPuqFl0B4lJzNeZadTXdd1pBi2m5ptbZu67P9vZ3eBA86TWkk2iqLtuU3T1xYOCGjhsWgKq
OT6VHL3/E01+uO3+m2hCYQ6Jnb/OCN0m3wpY+N9+33hh/vhDP2QT/19qyvQRSASYIMFw+6tsgtfO
gJCEz44uIVhnqiXjV9nE+RcAK93yEDU81/EFispvPjwdEYbaCvo/GSht+5/IJrA0fxpQab8A7sKA
b1jAMdB1/jigcnNGhWTrDosUs0Wr02wz1Ov8ojWzudXV9QQ9UYVyc0acBNB4H4hMBLz9H2KqKgKa
x5eN1vtNgFIIPs8APLARVm+XEEim9baeTC7ebeo8iNaOuRp1w9vqcCdw/PVhnYkG2AW9Dn1efI4a
5rLFmwAkj7VGwDs6OE0FWtuGat8txXrrxe6jS+PEVnNJQ45aYJURd2rWIsDEFw0KhxDWDScb90J/
eGRP7mwooHnXaeZjpZAj1rCADDydgLdfF3GY1/DYO717c+hiCrwo2emyIcBSNxS8L0WC4xhBN86H
hxG+MJcA4Pk0Mpi7XBuPvYR1m1Jjv7dmIEEiBZ9S9w0Hp5M/1bE6zPTopaZkHF2a7oat1SLR8IwM
4Szm1zXNm5txwci8LIyuk4Z5GixZ2GS8cBub24/PUglj9MJI4VinWTCwCeoR3TF6mx2ApVXX1yFd
3tyHLcAk9lRgA+Qomexc39O+ipGcKPsFzNinrGQmrSODvIohO5Yyy6HPyUrj4uu3DqXX2E3Ybg6N
5t/KfChO7DzcfUn64mtD8gW4ROmFiU55B72/r4Cwj20FnJj0w/LSplm+rTJPLZ+IAEUmQFV37JQY
VfHLo9N16BelgbsCqdwl1TkRiRlaHA6JAVXIJUKKgoa/yConjrIYfATnqnYcWqe4sLtmb0Gj7Mai
cOlJ9IUdZDNlT5LRPmj7BsS6W8ZBPU4Yt014ONxwDDo1ak274MNwx+FkeL2+o5Re3XC4f68Qg925
YHnUABLgWG2ZpOZkt/ae2PJBeTA00BIpEB2pH2aenW3HScPGqn/AkkBJBGNx7UMFoPx32U/ET49e
G9/PLfSYhF4P0K2htZZgE/XcfvJHULhiokBZb5Nn38pliMtNuyL+ltF1ituBHNPEgmXVbulq/Nqr
btaJC8aTQ3z7WrqREWqak+xKX2e9DSZ6b7t4zAYSoZss6l+HlsLfWUOPJAC9PJB7qUlK4waEIkP/
WFHXG30gsmPrAN2joh4P0gElU7Js5KZLWEmH57FZbL4s1Dw+Hl2SnMiP4JO15OrvYd61u6haELFE
4av74AE/pL4Drs4FnQomyymCtsSujnJI7wy3kitDco2u2bAE2jTf2ZigNqvhf7UmyKMx5PTQmMbt
uNp+MP0f9s5kOW7kzOOvMi+AjgSQSADX2heyuJMiLwhKorDvO55+finL45ba0wrffbDDSzQLhUok
8vuvDL0netWMfTXj5ivD93TMmkPJNMPJdjQgZod5NzgNX8dJ1kyiJSxBytRYzt1rbg4PJBF5O2ku
LZ4490tKo/1uwmdo1OO48XUyfFYVjME6LX52UK5y+li1BmnHs86Ub32qYTxNTKjviRddUR5STVs0
msDovnMZpWMGm0oTHJmmOkIs5jtT/zlinklFjojjYW0Dcq2EHRtXsyZNWlQZ50gTKZXXXAWaWrHg
WJivTjY/BPqo5qMXmXd2fXJ+NDFTeI+ZJmoiGJtIj2HkmY1bjtNEFWpix9IUT6vJnrIiA1LTP6LL
sUpqSoh8mqtAk0RVzCGwn2CWak6PoZUdU00p4QFVr4GmmcZejnvRwyyNRvk10GQU75kzgaHrVNNU
UQKio4mrQlNYcx36T72mtUjuoPhFU12Iatdt75AP2hibrOryU2cHu6Qwo6fcDIxTbrnqRuUspXEi
gNDUlBpvvnoFFi82IahPsho1+aa6jqO95uMYycAvNElXxoQ1+5q4Gxp7TQI36TvVsMDpM6txNO6p
mIDya3UeFpFa9YMxiuGIcbT6lmuSkGN1exsaLluPphCNoDs3bgQj2i7TiiqFPaQACtQZoSzAV3mp
cKW9D013ziv1KBX3E4N/u/LqZj71msYs8MWu+G50nZCwHbr9B41/zXqkQG6ViUxtaKIV+7zNXmj+
/rZosrSPsHfjngC501Qq9Q+3aeycSk2yCk23zoWEntUULAntM6kk0LIINDatJmoJOrm2wVfvPK9F
ZxX7KFAx7sFbQ/EumuztYX2R3u1RQUApTv3FML0DNDQR3EhYKWx9mWCOK6PfDZpKBvxQSLN6bz2m
1bkDBiDEqr63jLPVLsdA/zNLN/FSax5dmOpGRwMhr/zST/ULPOU6gtP2hlisF1juUNPdQAXTsTXf
jQSKHj48hRe3NEEOhs1WtnQX1aDs1ST6IEYGw4RaIU2wz0nVo5APnwgi/lrCwftj6m0RqQ5IYxCq
mzD1zLDZWsLdE18vd4um8y2dadMMUfEs4frzsrxDdYdQVcsA+BGpa9HSgJmeEb5Ju0X9Z60SagoJ
qzsH9LDtYR5skr1QAc1abZCV/rAt3EDul1EWm7B2D8JyMNUEAT1SqBZmrV9wOL9vx++iBiLIsh0h
s95tFoc3RT+DZGoVBIAvy1orI+iS5zWp1RKN1k2E5pQ9ZjLkDuClUPtBqyzcHJTC1MoLpCvedYMY
I2y6kYYb9BkWq+2b1JoN57t8g6fEua6ptjh0gKU9WWtA7K3jB6+jkU+XGW7qHJZpswECpX1LB+EZ
ZigOVgHQtyr8NNW99JV1X9fZtzJfgC9imtWuQC8ycr+SLninFEN8VpDvxbofDBnzZbviG9i+cx4s
JzhxRqXFIKxD5+TEON1UzJbNluCZ+8kJ7GenjEvaWdDX9JOkK0FVvUFMfjdRf1ELmsjWyF8QDRZq
+twoEMDvwlazVd2uiJcc8V8abI2wD3WIqntqgZZuaWM4iAERLCPdcgLJoiVpinvSrtBURZXxqSb5
3CaSIlkjBs03VVw6Z7KdMgRAWe9fqka89ayUtVKui14fzdfUkFSzWBArTmmFYM2UKWFgWJK7su7d
q8YCOshiPasXupKTl6JoH4PSru1trDoqDsQ8pi8FqTD3WScHNPO982iZBYR28OAWMQQFNckIGzVA
zku/s+gqwvOxIWrHPNAkQlgvSf13Q3Ue64I8MJcysHLLNdePY1AYR/LE1ZXf+Df0G1z3Q/zMk8PL
I6qmEyDwPS7VfN1wDloFDtKNzkyNN9y42XbKSQBDMQG+N6KFqJFKYy9cEv60TE9Jz5q34lq+5ab9
4Rpe/mZgqj4ai18fSFn+FNhpceptQzyDS6xSYUIytfOrRTrXjoM0f9UhAVMVTM+ybbtzMtB10cYI
1QB68g1qWzy9ccZtzQjPlE58O+UOYT4Ix3lq642rxINpLY9tkdyMQMprTAPM/CJ8RZQ37lDGh2sT
puKaDRd0vWGfnaTxRPyItbYGzspkQ3rXuGC4AC9roz2FFCSqoDkEewLjCapVPnE6rBG/PJZUEF1i
mRfIWmyDvXkpo+Why6z0YSycJzG73i0ndGpzdOdwMk7OddChxO1U/URCv7kni1GtnTyzPrvmVLO3
Yx9cN7PWas6u1A72hMD0JKPmIXrGJZNTz9DUJ7FQF4rvuWr3UnlfU9JEt0tRXKiWXlZ5XO3sJj5R
jIJPbyRCxYlb42vqTXJjR8ZH16ORlnnyzTE6lGYuHJ62FKN5NIqEj7RruZ8i1d1GSKgOXSrma3sZ
MCik6UOMhX9nlvGaPkI6eeJmue+axNnwnuaVM4e4Qa2F92E+hYRMEs932yaefexbpT4ZMiSbDgcT
tsfQwetKp6YZnRYlyATjQ2kZJBWBwJlp2VbsqtdLbRofeS8rIJs2vBZ+kV2J2hNEqKGD8hUMIznE
zefZG/KdiUqUqLio/Cg5dCN4Ew5W/pb1OtUF/VeERdLUXrhH9J3BikET9wmCwZt2iuvbyO3KfTp6
zZ4Wb7GZx3k56eYYypNCnx1tTkPBA5kwVoQguVAFokQq2YuALb8U6cYcAkQqEx73KUzrVycLgUgb
ad/bACPE51gQys1EeATJfqeiEgTuNW2WPw4B5W8rvxjkDVZvgjkh4vyN3zXDhSNY8iiE+0Htc4Vj
HYoDTQyi7qg23kLl1ofZMKKvYEPWrWM1XGYL2PYyh14Tr/KxNb8wZXvYg7pAQ8QdVhwyhZ7yZjIv
FMVUnBMtsChnCvYF0zpZpRm+nQm77Vp2A8f0sGWpclHRmqDSnDAfGgRBumwMX3370rtxdalNoEzR
t+XWqufHxiAVFFjcr6z1NBbZg5+E6XVmZ/Fjrub0Qtk2Vc1NW35tiuS6zjLiHNVMYm/S5Jt6wOVv
chTYh33d96SvYcpD7NAoHNILFidFo9cla7H7ssmPd1ntk9waE2N27MgO9nm6auroB4KyV3Nvp+9Z
zhsLcNT9zLQ6nSqnqvZk2JZH0fgETdqZGb/0frNcf4di/iv1+Q1qZduuA8z0/6NWj2X75b14/zNo
9eOf+aH1sf4ADfIAhH5Urf4faOX/gYyIiUSS/vGjjOL/QCv5B3me/O/8v7YnKeD5F2iFDIjiB99H
CPQDBPsPtD7Wr2IfKt0tqTN1HItMEZyqP2NWJbJG5Lc2sMcY5etUpRx+BRp7t60epjb/KH0eOzAc
jNiY9taOgsLDO6dDLp7qZngr0QauB8PzrrGAUuobK5gAU34LsomX6Ey5QBzn0Dg+3RF2HIb0sJCF
PKvoLjf9hz/d+NsSHLos/uxN/Sv+BpZHGaxFUwPW21+1RD1okjR7IurcxVkwvKFWBefQXJYDMDPg
8me/TSgmMrLfaHqsXzUwwI6uJOeSf7O5j7+acCOKY80MnT4ADNpC+5VjZEyln9+umpA04mQGaorG
8ejWJEH4xSTIA27o866Rey+Baa/RQRmH2bXQPMVEbdsuu68fSkT2pbc3a0Ziv7U1Qo2aso+ByCqf
Foe/v3/md6nOP+6rNj2jBeCcjbEXiaTNf+RfP68G6HXPLnpsCigzHoKG6rhMTae2nb/MgA0UKtQ7
X03PfuSA0XmPBkJO+MvswqlvH4SkJDtGucrhh2TQNOs0E0RKxD6VbiNhYCNVohh1lc73UuWW0ZHi
1C4mx2eW8aoySFvOFpqiJPmm9Lf2itAxZAkyNYGlZjCYJO4W0v4YTKfOhPb0yJ+0nfpbjol/U2QM
OEXu5yv6jYxVSJwkxYUZ74zO2Xep900NHqO9Q4ZbQ8N2XS4oWMJW7r2QEDHpwaXFSQ2qafQkehhG
uy3mITgZHnGgVF9at0PJvov2IdT0x7ZoHabVSV01sXjLlH1LCwt9Zl1VoBcWSDa7Q6aIVSKYqFt1
yn1VeQozIor2RMtvdUirOr4u4lTsl2GE3fZoe6qXomMCVs5ZuNHVNKfVYTDD4NYRaYFy3kz3cU4I
eh4tMQTispw9z1zAEkbKkmLEF0PXiH0W12qfp95CinB4awCo7ctp+BBoGEqSgrgE/ISwlo88GWd+
7PKUU1q+gtvqV85MkR1YLfICacwE/gbXzcBEaDHT3y6ggpsSD9eVXYNEeKZ9zakx3id1oblmpGyU
apFdVJSPYDG7ujE+I2aNoGbTg9Nz0DASHgf6CIPd3y9b6y/PPevVw2DqYVb3pP+rYHHOBWNg2ZIr
TTwNHV7tZ7+rHqpyuMuA1CkE9XYUooPAVTG562WCw9TjRtTg83bQAJ+6xXlcSCe1nYOxmHsrGE/S
zUEyibT3Zu9C0PpNEpIn5daQ04tLlENu3+XptHMKknH+/ut8r9T4+SFEGCikJy2FVtGDlfhJTydc
foHcwU88kbqPQ0FhNSKaCbf6cN/oAGHiKjinf6LZfiOnSSIXHpOj9Mpt24NehcTcrVy4Qe0euHQu
KG2uerKF/cesHteqIRnckLgjce1tQHcPobDv/KE+dDX1wmPs35upe6wCSSUZ81peLNSsNcU3CHrk
9IKcp6I/BGGMwyifaEwZg5vFKXXVntf8RhwK9c13/fVe0NwBiUDWABEMv6g1VToUYaliAZpafhRe
phN0h1XsO/TCOVh7lo58DRKZhMLvr5FM1yq1Ytu4Xczq2hLDBRryfiQb37KDJxFm/q7Nc1Ywems6
Poedp7qbNM6Nve+y9skCsNazRzJHnc2vLa2W3mrswAwOKhPNzmFI2Tr6W6vJro9eZzdfXNl+eGbr
Y39VJEoN1PXSM8nl5Ra5OBkBOg1phObaW9CCFYpzJsJTogiUCZPuqWAj+hLiPy+GL4pTAhV+3oLk
DPjb9SRCvcmVF1s4CFooBSeZwN4vU/eNRymmy4CPSfrnsXRKQl3kkxv0AYXcSDmyJLUIq7VXGAfT
DYxMeOM3ZPaz8dM1kM73s8J6m7bEYc3xeCGc8Q6D1O3gmh8IiAay3HEzWkw7x7Dl3W+NwaXpSD0D
4UMry9S3LQh/ey1DOWKbZ9ucS16qMp5hZQmsQTM1fcFbSHJAUQ0kcNj22oZ42FVhexWPZE0503QV
mCP2Si2G9ymlXTELgDlNRXyM/WR4Jc4zPAp3Ke/cVgVnZ7zMc+IRUWQPOqylPmaoIZjiHbyPRXVP
mSobbGmoe7poaE8H4StX7ijSayPrQbgr7OFO1TQfgZB3Iiuf0KS8zoPArMuXD1lNa2dczrgdOaNQ
KZelRXogO/Q9TfM9KMUjAZcIXBry9zLij1ZiMLeF35Jci64MtiaFIaqnu6qJu2PbtMPrAhjP/JCa
J7WYPMJujw+ew/yRXPZ+VXNVq7E3p/MggO6CoBI3tlPU12EoQCmwNW3JTseVa5av+ej10QZJj8FH
iGFfMtybscdh30mII+B5VkZIonnQvUXSeqvTLjvNXvK1Lxk+RYTKD+FowoRYXuZ2to6ZA6cEXdLC
Fw05zvkqPyBz3XVU7kITOsUhEuoLi9hFaYKBaj1NWgFeFeQVsI3g5gjeZ4MOyNoHR5KT862PhgeJ
kvCMjEg3J6TuTVksLMh6HC4CbBhHtJeeMFbekAOB6o6KJiciNxG9TmNdSoo9H3Kiu9e5g8crNMdo
3/b4b3pT37ShBgMETz+HUltAiYgFzw9MdeclNQpdrTZsoU9STboIAwPngg9lk8ZoD5BZIQyplqdh
nkZQYg6gZt5djTVeyCl0R+KU09veIahvkHjjVYHbwulFBSk7LPshNa8tozVR4jVvxsjmancW33+a
d0VvkQdkQyq4nVrOqqiuGs4oD0ZWICWpPFyw5kC/UEYGvo2ruE/j8j2w0GfFBSeHcJhIiLLMmwF9
8K6W/EXwGXWlQqoofZU/0rrEHZcTWlsAzdXsTsU2GMAdaXI5Kydfm4v1ELnNO/HAJ3ME1w7oCrgJ
Ew5AGXFEGKpTsbNmbvRSLu+WXJpdoWMMWVD2FhKGIi6LHILVNFAPbhBAAkjEiByS+cfSkZ0/4jeT
ZNqp1m/uMFRZt25fQat50NGVjHNasTyxNvzkYUHSehSAplt6Cz4ZJI2sCz8OT4i4G243WlJw7mRd
EHB2PXcMAKxX2hfndsg2tcClip08XddQffyIfrIdUD1tA/p0Rjd9cBRi6DEnE05ivBTF61g798Lu
7Uv5vRHSnsgtQMkDQ6wLI8eUCnBJEhQBKhQ+jAPmQa8XBxNj0V5S2rOx3TF5Q3abH50p53xaGslV
ONNU2Qyjf54mOkJpPPbk2qZ35+xRbgn4uaxgx6dV6Q37rvDSHWm8b4Ylr4yeuLrlHzWZhPqf3Cl+
AW0S2E+Fc6HOo9yYpYUzHmHsdRxTFwa3tx4BVuGhbF0a3tB52nm7kpIggssLYvrSynswKfMkOOeb
Sbln5LbhLV24dOZk4dBsgUYwU1VmeFS6GVSiqLlpzZoDpE8sDDCbtXw033trdLdo971lNFTx+0Bg
ZN3CDgw99O5k+Gf0dBauvz45+FB4BkkMNJeOmgbBCwl9czRbkKZg9r5Eo+Pvo245tQm2DFO3oabU
onq6H7XjVOk07nBlp+1bnj8jJgbb4Py37nS7KpzWq6HBQjJ3b0vdwFpSxVpHxM+Y9PjY3bLre13Y
+r27NdZH7brtY5S1obGuNa4pv5e+8jtXGwnits8MaFjlNTN5M02xkTEBQPScHkL21NsshTQs5XQv
5BLtaHB80/2NLI6qPLEHActEnvEpwhi6cXVNbUxfbUN6DIC8460zXWZbzdx9p01eY110S4VZfmq/
t99aIc1vrP36wMjyhDRhXwXjbSGofR14y+8dqwrfC5Lu13Qar/Jg7veDmbDJGZVgARGbWQjY8FpE
MN8ofzeyP05J3F7hh/OvoaioiA/H5dTVzVvUxyjIGbPlOvLdchPb0aOtxpfJ2Cg3CglLAwp3h8U8
UV8PcVmVT5wJAHAVgYxR7xGrp4+8kfPOUQ0nme1SORyy1HjS5pZoxrh7bUIOS44ZUpLrUVbcz26x
nyspji5NxlmdvRC6TbA4cP81RVQ2/ajhfUR/Nxo93YPc6UpkU5cj21zImsfHA7zFWbpCKzxuodxL
Mr95FCtdspyNDFt9QoglK+c5p4U513XMoY32YaahuQUOeQbC7jlBQJGGWYYRbsyfWIzNC7xUi05Y
1z2To41tQ5dApxN10CVLeGkNisQT0dNMkvJCSyADkTVG61Y3SrcGUXjCLb+ohbbpPEa2jSReEEm4
NMveRHP+oBpdTx2imzi0urM6S/yPWYrhcUncM8bsBA0lBS2oW6qLt2SfZmDi+4BnIytt75BQrS1L
LZlYKMmWVnpFsaB2U7vjjYmidLeQR4te2z1lAx22jUmhzeTzcsWenl+chVMh2e+VsW7k/IXKFZYJ
jd2dru5GCkeJd9Sbq66n2DssDPQW00BAHSNEAajtcCxuus8J78QXmkcdPXslZE1VWH8WAs0/4sG6
GQkIoPDJmO+R16mNN9W7rhQgngP74ZB1dwjm252ayJwJw+zKNFDBglGchwLdZ6AbyXT+QsX4RP5T
5K+qhUkuGFSF4GMAKhYO7GgaZxCCgcvej0jHyxVG7zgjOp7yjXs5IeSfeoEaM0IzXoSoWfvQNI7C
Us7Bb9iVeB2TvROIcd9o8y+NHRlxYPOJwAxzNwAjnJMerXzj8uhNGZ0nE+V9+3xiiMMtUHdGva3L
k1vY8UlM8opEFpaMpFDmtiJnK284TCMMgssSCDjLMfsWi6Tamm0YV3jXDfMGZF3s23iav1nMx1dG
aRV3aK85DARtZzjbgZ2UUWq6yKDO3ZUzFNDw6TwZLekizV1rDkSKBUFTrDE6k8WIODlajWZOGlZY
kC7iTt5wKSlt2sZ+Om97B00BaWDx3rJmeWeT/LGzcxle0Vzlc/9svKZz4BEUlO56G0jB5EElD9a3
PhfR8A200Trpv7tSU/w1K5D3OhJwonLGaKPmcNohtCxPDdFXh6J2YtIpHO6o043FNnfc9MxGiby3
JDZpWuVD2DyIyJeUvdvyMcvQmMR+Nu9Ba9Dekmy2Sd1lE5FJcooRV6l+uC2gt9HZZqsiGs1dbpC6
Q4P0s7N0z2XfPJme0ewhOpmVyIEi5af+TJl8fqpaaxNLyHgCnrxtoHLIMgl8U2GbEQGBA5YfvAcK
6CJOOPcYXX6X13bN2zkvbnnTVq/mYLG7hgV5s1MMXTOPIeciHz0rR5qBOCdnqs1bUWU0ByAsJb/X
TakBmPHfIHNnOHTvv9eJNDaHWjebH338WJhUFH3qS3zgVvs7r6XDE27sYmepjR8m+wAbSV9ImLdu
uWMIb3KL1LkivA1jK900pDQhyqLOhnHA7XBQdIL8FBkvN8FslZ9okyIqLU27Q9v4j9MwYZiAX9gl
Y4s7HFj/4I0oXlB6VTuViC8AQ1RudyX2cJMeh8aO7ssExXK4UHnlh58mv/9WUz4q4+JoWSSM+4wF
yFAeyooEJZdrn1MrvmYe+zaG0X3XhfdQuJDrGKyN+pQt1ucmov+oqDSSo+JLS3jcBl6SilYHgTjD
GpzSSmZYTkQvur3ZSOskKho+pa3WdtG6K0PxfC3EG3Kfgg3E4lMI0QbIxPw62ddB4IuVWVIdvmTR
deZbz0MQPsZWv69sXAYsXJqvGHDCerzxySjmSakpF+kYbxqyoovPrZmAN8uKYBED5tcPiWNKCHxu
w28AcJthzOQe81fxG8zB/AsizvQBUkwFpW2CkKpfIAeH/FIvrKiMrcL5ymrjrUnzA3Iwbqo/0Vdk
uvE+j+XXOEAaPFDPhcimIpykkkg+0cwHtn1HntMDEWOfvyND/+VgfsPBYNaFlvj/KZj1e/b+ufnZ
b/2Pf+YHBeP+YQkHKA1TtekqIgP+qRs2KQcAasODbVmWwHb9L9mw+MOUVJ+iN0Y4rGwNOv7Tbe3+
4ZsEemppqwt/4v1HsmGimX7BuCzkMKB8LjwQVA/S5p/xvmxRdmcpYtG7yYm+4HYzEJAyBtpZafWw
ueHnYSEUOic64R7u08JPQAg9fEb80gbJl4i6ky1ux/68pEF9RJIT0Oo82i+1LHLOeXVzEjSAPcbe
kqxHzh0Fp4qk30SmpfOjyLYGlHfNz4051vuAkadtwvnaJZGtRiOigwQsu/fYCL1mo0DIP4GgZi/j
EGOJlej/cdTYZJYDp43OySDA82voVOMVtUMWjS1jt9xahiHJ9SciZFUmMSIRF+XnqArxPvV1SOHA
5F4FgWVf0rn1P7piGPZ+a1IVTIzzYXGael9yFtvCb6Ipdrt6Q5K0czOgh9kk/PsmguZdF6nS4j5Z
AWbmxM80efzuyFbcxbQZrelGGSBLK9dz6bmMnGKbATBskjkw6BOHUvigTbG7KZyJwqQ4E7sZSeeW
NLg7N0IuO09hD2hOE+Bg5861GYfVYSZPcpP3gLCVR0yYygAmO2V9SoflmpXzNi7WgAS7uy8K+xMZ
VOnBrYJq04Yjg2yZae/WfFFOjxsVvMZ2mys+hFS+YnYPWFkbxAL58EwOInHbIjNpuYsehUFdsTlW
CLNnTH1hFbpXC+Qw4fctYREmrpoJCVtfNG94+ONNOXWwYbREU+Djmrt4lMM2a8byyRo9ELDEdTGB
ZQ5pJ7Fl30z4bI/laPOHF34N1BXmrkFouRuCEVlgZ9uHPutVsc7ArTct77cl+CqCLPlYoAJX2eSJ
u1ZN1ZHSQlly/CzN97B35HUeTOFhArs8LH5lHwjoS85mGfTPDE0YuLArbqYuw9MDT6Q+kimmkjZU
A9REstiHWpQ+nxDKy0Is2zlxOIY59FcezHKKH2tu8aYsSLEhqDXQOtvepM65BGve5QHLBrrQvgAV
AnS707SmvW0TFCWzRUzAd86ocCxrIvhklpyxMzq3ktqmh1Q+hguSypWLk2ab8pkPo7DwKZsJ8wEa
ghaBoOfTUVYpeJ+sN+mXqVMQq4n263iq1k2AM5jfmVTGcueL8Zw2/RdFmEpkcGZLi5B5axzeMe9u
0cU2K86t9/6Q7mUfXUeEfqyrWL4hidwjA9Otqy4TpJ08Lvgfb3mmnVviOedjbaRyH1vDZRQMcFYJ
LDPrDm6wGe/i1W58rLUMuc688SzaMqKPhAwpk+PuWlkZZh9JSmTp1XKLBpNs7xYMDXnPuCGHfdzN
+azodJo7iuH5K/3QuqSKNt4+FuhEF6n14qr81CPQ3/Y18e8Das0dfdLtRg5YiWIx5detLbxPs9F8
9sqoO1YJu4AdEXLtlNQY4MChf0+HfTldTDBMl3LYHZx+62n4tpDWczngajKwhebEX27y2nopLU4F
8DjTe1qhsxeUuiH08YuTtZgvDpqqI3m4LcXsqj2oYIj3tlfWJzY6UtETs3mYhTa7VcLcY7QXh8gh
wsiyfSKTSFzZ976YDiyE7J52vvEmrwt2zTq56ZFprZJOcRTojXNEOjpNr+5t2hZfopSJf/DGcCOc
qNqMDSNSGRfhri2p/LAa9Vijd7IJc2c243Gf4nHT+YF7izQNznA0HmXYjk8C8yoeqUrRo+gGz+2A
7h9pEQ98BgVpD64DZAaGH0r+fq55ucr2ra1LJCRu/SdjZiRPe/8rgQ+fSBEnJ2ZI7+O4o/hYhV+l
1ti6Tvc0T6w/8oYK9GRdcd3YBtL5gTFzTMrgHI2y3YGGAWOpErP6pEhyYnDgvB3gBMFku0ramD6A
UXUI4qBiM7J/K9u8R3mihViWufWALRoO5Fb5lDRJxG63d9zYwLWfPhs+YGiZBc0NSCPhRx6i5Umt
CyzkaFes135y/Y/Rq8KDGzXZHvRAkgWLKiwlPflRFH5+KAIGwqoAPXNaqz/SLWCsQ7pB4R7HxsWI
3/fXsSXbc4FvnZ5SbdCwQ1zF66RYmhtmcOMpCx3y282I8g2vih/dYhye3VyWT4h9ZgTu1LO8JJ5f
ov4v3VdqToxzvlj9VRJV874yQopFK1C+qQjfyHowrmn1oSkn5ePn0sZiW5reveGCiOrjwzqzzMfW
Cr/5hmm+t9QjbEbTa19socLPVOuA9OpwNCQLPYMZ0H6k1lXiDQdTjyI1sdL4d3qm5r4UsMvQFaZV
svHPJXcJi8jWFbJeNzS1bHy6aVBJ4XCuq5HtGuPeQSwGYqwWEeshobN7NbqhYHtdnCvVNUSZcmfo
rCv3jCHuNZotY7sw8Fzl+GEvpMRhzlQI48iTBOSIujuuB0xQDEz7mR2e3KBa4N3ZaOe6H47ZzH9q
l5itspbsuQRSmPyU4DhtjBSjdEdAIJUQ2UloY7/x3VQd0LUul0wFHeAVhmyTUO/BoXEPZHIDe9Ft
0iY9G+7inku8X1d2vzRy7UDA7HpMMjtp0aq3FPLYCGGv/TAr9mlFE7Ciw56yPuE/s1OyIIsBjicJ
WLwj8YyfGoyEIMUTKteI9PGMjciYnPdYBoAF2aszKvvS0wp+CidWPjOufcPc0G1ASOSqsHi92A29
RJmnhmMbGjYLfgruG2kGSIuLxcW5KexLEfO1+laOUPGLs5MqMjaFm2OByFnF/50PCnDI+TfzgWly
Qv+7AWFHhHIWG88fxccSv//PXv+3nxRbP/7Cj3HB/gNBAT5Dl1O+EkoyAf4oIEPLZfpE/vtEI3mM
tta/5gUsiI5wTVyBwE6Q97D2/7QZOn84np4TLMQJpgWT/Z/YDLUE50+MOFg1UjJGD8shvMjyLJ2S
8+e0HdENkoAyAysreWxq2rjjxPs43KPjPHCg21UNh5zIuPrTDfs32qrvTPuvn4sWjakHOZrr6vK1
P3+uYctqIIAOClIJe0vFI88tybO40K0cbWPOu00BBwS4UVr80cu1IapTiR6M0AW5y/zuBVfvvQlU
ylvvNW2bz2IidLkrnr0UzWxdj6t21K8qE6PK+Pz3V29q6+Vfrp4fxsLqL23CuH6+empM+yXwGTso
8qD1EDOic7b6W6S2fUKpS3+kUnRniYQ08/SMUnsz4wn8+2vQY9yvl+AI21aI7HyFU/XnS0i7mqxx
zg4rqMx1GYXHMTQOmFuAIH8XMWX99euyEh18rQo3rIct9efPkjVyBdKFSQjJ2pu++RioQwhhHAe+
oTVhO42+Fu57kNBZSe1MaYGAtvlxtFEAY51ejfAT0r+jpO82CL0jx3VyMMq9beR62739+/ti/qKd
Y0X/fLG/6F3aNI2ErbhYKuqWBVlyEr64AbXiOvkuyTCRUPyDBD5t9yol6iF+Zo7ZF+Fvfh/zl3yp
f1yHq3V8mIRRwfFw/3mFc5ydmzxbjFWmymyVef06kOqcEdfXBVQRY5Wk4NibqYwI6+1v7sFfFweO
eh4tm1/LF5b8RXgHYAwBOIWMxfWaDKZoV+e5WompWduyO6ksvk6REfZ9tFV+92AqfzslxdWkkLNR
RU4nNJqW6Xd3RAtdf1myruSJsXW8F5Fb/i9XpZ2Oc8QYuOI9uHNJi1hTirot8+BNeQgSFvMpP6At
wTzbH/EzPMwYBlJCxanSDUDKE29tmGC7Rli8YZA9NQkqj2HQ8DuZn77sP1cLIkjMgFeRF+5LKgUH
jDZD6j7hoLRWhov+CUb+LiOCGKR92ZBVSRkSDcG7WuSvKA+TlWsOu85Kb9GWDoelxzWAT46XdHWu
KlB64Uuy67LxSzekF4fm+21hRV8Ylt4Cn0fRItYhU+knv8vK3d//pn/dqP9889ixf15OFdIwe3HQ
bMgI1WIdPAEqojnnFDZE6hTFEe5PkhoiBzXi33/yL4CSXsiUyvDiQoOHv/3XTya2vOuHhp+tEBmy
yxihojnvYJ63SV/hHpziVbJM6W8+9d9tOgTrCUcqGwEsqq2fv3Aml4L9qCPaMrF3uB2oxjBCmiIA
9kvi1uhfvkI0cTL8fh0X70aW74MIHV5bs9ptOqLqYg21fU/OF3ykb55jo7sq7ezJS9HCo1aaQ/m7
x+7fPPI/XfIvj7yiIpNwKfbkoiZkWpWIWJdNW4J4VP0TSNpbPdInEWbn/2XuTJYjR9Ik/SrzAijB
voiMzMHh+06nc71AgkES+2oADMDT94fI6u7K6OnKLpnLiNQhsyKSdIc7YGa/qn6KgUr+xfX6dT3+
vCA4/HJu+/lZMz+l/3y9Osr8OJRy5osmWOhjdIgh1A7OzgqalWKNL1xKPG3qudWrrRkVf7Gg/1+e
OH/67b8tEdYI3cabf7vT1GvOD6tEz7a97tzNov2LJ+s8Mf9nb/S3B3zM6H4YW37VlCorG9NHbrR+
GP3V4+r3yf38vYdTxnZ/flzpPE7/fEEBZxpaVvF7ilRciL8plcuNhwVNX6udPHd289IozWHqWX8L
NlBDcWN+eKbwJyseWxAp//w2nOfF//WdA6PgJnQgTzju7w/QZIxa2khwlLV9wTYjxUuFB0XbhCmz
MyyCzqJt3tSgXSuoPH33Mil78vizoFpzYMteA2Fuk/QpKBFF5bQM2G9pBVs91oIsUVdDVOSs3GiR
ZfPRWgRy3u3hkhlfNma0nKRcuDGblEEi8ZUsONVRv8xvKo2FROIX3E6Yn03zJ7GYd479+aKlVBo6
7grfmirvI6UMuZuo27rvvimWUY4yLMAPVYRg6/htqgFI5Vgm6EfDHPtWI/COpvuR9RbVhdaBTawH
2JKyeE5AJHwLrsKo6tN6KJQBLniq6ZcqsY1t3zOeLCMmpyDlkKsCH2u17yhRvGgUkknEhxqaBOLB
2qhZq+1w12jrupfnQfZilecQD1vJj6jsH1HXLbXJ3GlSEA7GsItlhAWiPsgALlvrlSpvzyyRbwyq
3BEQL32cWmvweNbOEsaDLu0A2gXo8yCK1DnsfYLRvvVKG7usll9qB4uS4nIUbzLDXGrNcGy1cRE8
urr2GWfjHoqy2FfOtSomtrnuSjVHkBqQGJEZLnCB1KJZaqTilxr0v0WmR7cgASvV5hd16A5oF6Am
+gctoa8lhdFushtSA+URX2iJUKYCv4vtq/S+NBlsI5Jhm7kt0iUxtK6wvjSjt6Rk50nG7aYozFvl
2us4VI9BTml8r2qLLqsYSlGYjqpaL6rhK3FvyUDEEBfTxnUBqZsN0Xi3QxiMd11S74eJA8bIpj5d
2BTHy6fQaU69hg2mdwpn0yj5jBHgIy8AudBxjsfjQcgS+L09JhDk1Wi6irLEwxLfOKsEJuUWubEK
9Q10nUV7F3HpW901oKQkTXk3typaYMuOGTPJ6As4EcIgrLYFBcbmBCt/BCS5T6xuU6sXePEuIkn3
mFELzF5p1/TfbohhQUGEjm99kYuFFlgHUvA3m6whkBDGslF70kICF2n6bIpHu+z2IzqwL1XnoGrh
vpvcjQ4XciP18ToaZ0HS2NkCUwJ1dG9tRl21j0UV6fdRh5lBuaY5YPpb6jaT9MlPuBxgkZ4b+0Iu
C+/40WESng4VI1+ckerd7FBdbWpgNg0FQR+4oQhs7sP62ntbAjF4zGKTwVCxFeOj2kowdieMgZsh
HTaI4OYTr5w+tWyQ+7AkRp1bVDu1hgM+oV8XWBIZDdO4sigeJ3onRH8YSNDDOv8BkUn23UGtWfdV
0BXyUXQbOxKw8mm9wWc33kE9LqnqOqe0hNAVQX/muEjsEIMjwbZdlyO8k1HArsBEKxl+Vra7bxi9
mdE5DLylZT0kwaFMTkkFaqC+N4w4dGrgMFqXNkRMc6kYJ5lsvDTaZTo3YvhmlcGWPCj2qw76Ix98
S0JCVD4tQTcxzXGQvAYOEHM8TPT0Sa0owaTs7mEiUe5Ly0k2jidPukQvjuPPkD1iHqS+WhubSE1W
iaZvVfSfYmw+RNiss2ulJfjSeCApK1WjHXfXwqyV21zzJwOT0gQ+ptap8djY3TKwjij1xqks8eqa
h6DfxspPo//sVczaSD7FV+bOAU5lg1NjM+LN60JyfdGOFg6FXHqIc5D5+aNb3LKJhGazQHppjK8u
XCc4xTrOxY3+ZCQPmbUhb2Hpy6FGazp6w7Cqs2ddrBvHWeghLnuSs8m7Nb3U48YWn73OLBY6nlQP
TrBvrqEVbhwyAPU1BgzfeHO91HNUMaCUGk0HJ77AlnXq79AAcBpc0+RcTcEKa/APE02gDQCIIp2A
ubkELgb+JN4QleTh0EOLbL3ZYmY25zgum1XAE7nXjpijFw1Fq2Px2QwvVN8QAp/c6kRshDY8Crac
vQGFwlE/0uK5L6OlO/7Ae2HULSCEA6t/2V08Iispp2yYl3wxcFfaZb+v+53enzxzh2lrYegrI6TH
KfZWRo7iJ1YEJosWh162jmeerQlJxytL7tqBiiiZdXeZ1Jwd72EVDEtyuPI5asD8xEEzUz64e9W5
kk0BbzNEm9x4y4m2YnroxDP0Is4ZQb4Mgf+9NW9TtJo+pXrJlJPzrE/1pem2U3+Pi2kfKkxk5dSa
q9QF+ed4KzFe0pes4stIqcC11E8yP4C9a8xrWybLbCwZEvv1M7LuwnaIauzCtPDOZXNz1O+egWjC
UQC24jF5z+YEHlSFvLvKcet6rBzT1ZotqvKQ9zcwvsvcfKgha/BeJHfLoeD9VPuIFK4GW6AyljG+
7q5feg3lw5zh+5Hx97hRi5udfhgfsGt1cFPNUgHXNE0tJFsiCDSbi23+7TTxpiuuEsSi4OOPNh5x
Ph59YHum4WDVy8mmMx6htS/Up4kEVNrRUubtuipYTMypyflt8/G9TFduyNLxEhA5F/AM3rtk1uDW
AU928oQtLieYNXTYr+We4HNTgWE5DIXt47H3S33nHK0INdV1+TD5ePQBuY3/u6d8xQh2vUMnLR3r
zjVq73Rvw7LScGoAz5coQu1CUT8Vs7ugGHZ719CnMxucYeOgmsl5C5Gc6HQZ164y6vg9B3VVh0mL
f8WG1V/Z2pmasBKDL3djpFY/tXpoX5O8f8Ej3K4xJaM4WqxUSUICXQkn+eC5g7ZINeLBdWO8pnJ6
92p3WtOFZ9/oZMSAGBLzig3N/FBHC3N9Gz6qRR4t24lYkXDpwotqspMlwfaXzu1oJ6sGJutNGHQr
Lrh4QHCvV5WdyY2ZYPhLq2G4TOAvZ5XNWxe1He8lSupTPHz0dDhetB4GQGH3w640hbky7fA1TuQD
2G5f9q1zGGO1YQEcqjsaM61qZto+m4P+Nft98PVwMdUOIdCinkZ3gCoNkaXAX81/YokIUcgwJwKV
fScRNq4HC7jv6CI3tjE0Uy/ImjkHXz8CAGR0o5vvtmyynYQeCYnLszZWqofXNtCcF7dhCjWlbfCz
LHle1iI/2U53bkdJNxTRmjipLrGt5kQkajakjaPuisx8dGKAx/HU9gtmNYpvkYl8YuiwHsqqenA1
J8RyOJfMpyXUjt4jzkSFy8YEILFlHBYd8zBgKzLBRqtC44STFCUM38AaOkqydANoxAYJ0bOdVPYs
3T82KqCINqmiJR49hWdTY/sN3QC+V2bO0gxJEwmrgs/RnNQGkTDuY8Q7bZavAS8sPBklcJZBYraj
MZsyk85XpHUToYf1jbgfMRD6zFIwueSUgEllivElUBwX8JMdHyMxkqOZjL7SxfgdkGWtiR1o0qD1
Cjue6HdpbfY4tcXrK5LtL4SpiFNCErxIEM4qX3GJesqTRP1W+FY9RKgiS6x74ma1gTiR4slmA9gr
h+xiF7UlrZnOJ2YS+PdqztZiSHZibNtPgNT6OsyN17pB0y1xdi60ZuSHQJIW8R+/gchZaIaXjCnL
gYcZbdfGTAbymH9MirqorQr6TpjK1dCMGRTqlNMEFYDwqQBuNDkuXQNci++1GiQDTa6VvrH2XmWZ
RFtUvGElUYAkYEdY0ot1kUJ1gPtiwLITeLQywTcDb2nbKtyiUUVKgqalFcgyhr2uuQEvdGvV2eCu
tBta7/cV5r0poCfGU5SHugo5BdOMJlJwVYDqbnpCQfTkmASPEH7zwF5rVAStKZ0iIdKkNyrAt5Or
fMs2egzx4s1g2nUbml+qRX1d39u23+mN7gtJz5LssKmaYGrAbvGwLpl6OV1X3IknYU1uZHNUc4jU
rmPAHFE7nr3qpo27E67lZ3wDEE8reFFOkuykZ2wo1HoQPWC0ous8+ru9n63T4HPpoYfDOi8jiskT
2+H8wDeOuIxikNAuZ5B5/E699pwxc44mEKW0AvPXWyfZaBgQPUbzimGvPAfniBo0Btbw+CvQ4W62
7FrqCLQ1v2BhpOo3TYg8sXuss4XOfCflrXlxv83bvjkkojm7fGnzgbqhSN/BN1uFpVcvmmlUDkQv
i1djRDFv60lndDit0on0Uj9FrASU+ilYZlmCyhwUM2Qns8pPDKeXTPVPVcjZQFrtflSTBhRUzZ8w
r2VwM6M2dLwKxcRu284PocxwSqYTURWt7g9ubB/qxDobg3fpHe3SdcFzFBvncELF04ce0Mf0pZEt
WCaVWHkjmd2RQOIiBCIc10ayio3iV6kqhszceohj5yOnnnE1adoHJKk3pfbASSn6OcjFa1sP6lLV
ZxJXzZpWACJZdBwFtoFg9BXyre8ECDzSYnMHXO6supSdt9uAq/ADIOL0Em7i2LwCjT4PlMSIpHjS
2Y/r8JatVsM+m4XDSqWUlTm+rjGadujWYbttNEfJpiaw4U8pap2vo6jAGVb7BMYPmvZNtvVDhX5B
L41yBHD73nK5a6/mbCK7XV6Ht8TTr7pN9CxPf86mXwo2Pcs8J3F+ZYKx6rh8Tpe+5xhWh1xcMmxf
Ieseu+OubNZM/2Zi8clwY5YE+YLObiI6wEvh7h64W+onu5kdLrQYxXeCEb6iHyYL+bvMObRrw9pM
lNdSqbhR+1ctE4epcZfG3Bx5htW3YHB5hEpz1PNqWRKGVNzhFqnaT7VhcpXnW2X0nihqfU9yY99G
I4YOo4Zqn61i7SkIq1XUeatE7iayQrlrgu0hNYsHLjB1jvhEoKkkxHeKlfYWW+NtqN+TxH4TNCi4
ZBcX4VTQ+eQ8gVgC6k6IVKtJFOq4PmhMA5FTNVel4xir1quiBsZnktzIeG/12BLFlnAXzTVW5bXM
g5uXMf82vK+iaPYT2MwecqFFiNyet7qss7rbOLh+vWeGo5Q5DWdqWG6y666G1nFY0ORKyw18PEmz
w+tFA2WoXsugOaRZC/6cibq4JABDWPXXgyoKgkHhzR2Vo2ur7HYwuZQah77HoZI7RXV/FPhvQUyG
y9xWH1R6WKo55g6L/dse2AdgNNbJXHQKNMjSOTlA+PWuwRaibVzD2mestFRodifLZqpW0WWwcE1S
/llY7Y3U2miI5vpgQyZqIAYG8I30UH/IGkxHtB1sGbwscVpQYBzkX4bHjdmVZzLMJ6BbDwYDJkc5
M7l5DIxPpj6Qa9AcOciprXMqqrUZNkdPN3YYnJZjQqoKp0YiLG1R98OaDN3RrBmEudV7lGukKcFX
l7n3lAMtxRRxJ3D1VAj3bhj6d96rT3MTspKLn0PT7eRQ7/uO/Vr+WAmYl5NobrXuAPuM5MXpXx3M
L6kRX+oQtFY1/Ajl/Hhm5kAMilJplRPqQ2kWIEwzcfemcKObig5WjOwxhM+JDUpMCoD2qVsnkznq
YBzSAMTA0MQkXeudGFhC4IVxl6Sc0sifExCzdeFj1SvQ7XRvbeJN9NMK7mdetst5mrbqC5CFlYj6
tWVY/TLzghNzeZeudp20RmWsRmk9FlWxwYa2LcRw6gyCuzEI8q2HnnIqanjYTl/F52mQwasVQJkI
Z2SHQRTgGnUIdez8nZ2DO8JMhg3Yi8uodHejZF1GKLSpgNDrU+y8CyO+Vkm0CDIK6oCimkUa+m44
nLj3WFDTcG1SNMdBjyCOxUTQjYMDmdRDZZ4SL1yaNed8e5NQRzEkyTEQ3WmKgh/l5BEkrDMfyNk9
SZ55477ZQ7KqzOq1C4LSL+2RaZS9dstpTvdFj2XFbEGkLCOAcSkKeQy8O8OB46SYF4ax9ZxE2A8Z
/qDaah9iiVmmrahGnvCEbeNA+xjU7geOPAOiHiW3dMw8xCFdGoM4CwtMN0YoMhqfIujQxwz56KTB
UVXCN9PEZ9Nh9umAAdYBdFRVk4xe4bcOrneQ/UhFNmDO4dGzld3wZYlLENI7pn1lXrnnEhTRtlKa
a91/aR1F6w+sC1l4M+J65Yktj+KwOGGvB3UdkOVfFMyXmB1rbHUR6c81CPXR4iNjADAxhXRpwjaa
8i6ukWRAuwraYq17x278aMfXkhOgcxcetW6MUqgz5jT8h9zxL5nXT/HPphTld/u/5//sZwktMIba
94tf85//di9z/vdP/8p/+4P+9HPF//n1Q+gXWv5of/zpX1a/fCUP3Rd71C/RZX+8hr//zf/pH/6v
r/+JOwUZ/i/c63n1o/izH+WP/+bvdhTrby7GEkhAznxyMGf9/O92FONvDk1gtqqamvsL3fKfdhTt
byhxDvEFx0Jdwq/yH3YUysI8SDWIzfxMeqIc61+xo/wXgJBm43qyHNNxYAfQP/YbQGhUo2YUDvMc
IpVPBjhPvKe47tTWvXt9th7Cht2wMDX4v/Zrn/J0SpKAGbGRLsoObVYPgQyp7o13icqm3gMi8wTz
GirUm9fSir7HQHAeSjjAJ5l4oaPQWGRt/PHPtZpfJvt/0Kj0+W1gxIcQ5CD+W78L8KUC/y8vcn2R
Nex7nLp9LXHKL/RIwaeby1VqWYJEiJuu+siIlpHRnRodDwLUsocgT7+NOFtG0znueOBz0Jrdz6Qh
o4p/orx4zUkQizdauNDNhz5R1oQV3mqbc5zFvtqPIXEW5FV9NxDfYso/lcqQB+R+D25v/VoOMzvG
zlZ6YB5Nq/j+FfGBZ4NVw7Pu4HOJ440suaGjrTRHUamV8e46kaVVHuPKbXiIq1kaLjVhPCpFy56s
TuQiCLWlnZOQ6gvz4S+u5yxe/vl6okHDqXIsTbfJWPxmHejKynQni3AgkN4WqQEKQPKoDRZbIaSY
ZmrhTPKqe1lcLRnsCwdejaOfVFd7gPKRLfQpPIhMe6BmZZlzWFALeZ6UHzBzOe9CJcQam00vba7v
WiyDrB1zP+JbhsUuZAav4W73chNH5kC4sN8FPRZB4Wh3BRhCEVKZPGX9ytEblUmutsvi4pFB2A+c
wFdZhJ+ZZUBFoapYKvtyCrcGzU7mEBwmJfkLBXq+O367TBbfOsehpQ39UPtNA54k5nTKjY35OF/5
QW7v2kGeBl563xSXMhj+QvXVAKf8l1/pEgQ0VHc2pZmG9dsNq7I+1swrjQUddGslYJll+F2qcgWt
61IoGDemftorTT/OtCnEVA/ML4MSVB/uXa+GxmieOs7WCAvGW62YDy3Lj2+hz+kdHVGRnnqbxKIo
ie+gTfKZkVbB6c8OcueqWq7LRo8IqJBi2JdZiHTitWLZ1YT0iGK+CpdSLj3ltrMcJgIBVK27TgsQ
y2xIfXZYG35s5eEljhgkxk22R6aqycoL8ggjBe4seq67jwM1voItO46mSTN8qnJ6SAdqzBgsMbmm
JtRQYoBkw6bMYwLaJq+jmUgMt517oy2OU4HgTjaFAT+57xHG4N20CZNk6P3s6S3nXmop2XMPaMWU
9zHnJLqLk6Qr/cypJG51UnREQTy8DlO9S/Xip+5U7NA73KOkpzmEhySqFb36yAIKWUJlYHxUNhrU
rDmuXIfRlrnLozQQ+SLDb3WTNmu2amAp80VZjD9BsXAqHsZsYRNSXOhp/Kna7smm8fkhTYcnEarf
tWpreGHG+tG2ZhAHXQG/em07hwEGCUbKbwe5TJPAPkvdvqnZmFyS1mFK5D7ZXfGc9AAMkBG/TMYu
PoTkjM+Nl+dBPIzjYMu+blwwhD/Gua7j0zYPejkMSy0CX8z25p0Y+ksawuFQBSAco7k3Nc3BUVl/
eplg16FQlOtZR5ec+awdMk1Mk8/Ydq1FhqaFR4ZGsUzLfT2wAOUTce2qPtvl40yycUdjHvP/sIcM
yglCNZ74OF65DooY1x16mJG4TyoEDV2D3dnWVbVE4MWJhDPFrVPVr5Pu3IsBHaGtb2qSW2vRQiMX
iXljoqVe4LS/SK+aPczBwrSAKGfMZmTIvjzuhNhIwzrkSXXIsyLfGGPPsRYbPZ6Ki525d7fxPL8O
izfYHTMbxrpFnXob05xGZkee1KQLlqYZ4cdu7KOpluVaDBhOTFNdyIyBWqqUPSGj8k1qEro0jH1f
D6X9MCBHr/Iw+Yy8Qe68joY6W1jS54v5IFKFgI9bhMvYc55D5Fcw2AOP1cLaD6X4aHKvuju033DD
c8kVrRj3hlV5+DnFEgivRnkxM8pEge4x5BA7aRcioGA2B2noyjnXBtNXRQDpVHTedLYkAbU8l+Ut
L9PkqVQ6uDgea9VkRUiXeWnvc5LbP7kszk9iF5AHykNTUGVAAhVK5uAkq3JO4aYlpe9uPgqfuQ9d
SmE0clSooQ+l7k+twajNMBovU1a1z3oukqXJHJu5IdMSFbD1FgESe0dBigeMbVefxrlCrJvLxOq5
VkzOBWNjg5QH7ply4sZ47pgeHvXUnNWPYD1ow3cTaK+x0lB1j/900w00l+kd4lZKmZmuxR+hVIMl
NZNrta52bPyprclsdC3PPUn4VzszYeY/F6KpuWU9lplhbcww2NlN6a4jIYpVzTSwn6vUcITUm3Su
VyNT0jBLfmYcrhEM4pVq5m2UiOrx3MpmSvrZgoamNptDJZ9ZSLMlN+BbqHI+wQnT78acj142eray
y+RWzyVcI3BrLNCFQogH9R3NHbSoMi+G9E64kosc0xtXliPcpQmQNEU+pxFGDV4KRWylYBhlarj6
WrUDKpRUwGGh2kBpRa2jupIMjv0FnSFejYpGpxbNiKR1sG/qMS+ZMKK2IQSG9NMVDPNIei/TLr1n
bklatuifyKepKIu2cRIaMbtan9EMW11XfIJsqOsMjIQ1yZVVE0XqwrDGyJEn29EYv93MAMgSEmrS
rd69C9OMz7VulTc9VaU/QqbgJaFB4NzeM7jH4RPGJVBFHragspSdbfLTxkJjDgP6a1HZPEY8jDkr
RamOQwLo0iOLxl2hdAAxohj7RvAGrUo9qnwlloHNDwIpW9IrOaU7muYNHC3JvdIgztst7d4x+PBF
7XYZ27zKO9pO85ESJz6PuJwJ8qFz2F3MUZYyraL7zPPyqc6ak2sISQpjBvGruX5Orcl+wQIT77jd
JsLPtEoFJdmnOonnAEXwzBFe+jGjdkasvF1ppRNBHYQOXWnHdd71W6mFF2FW2qq2EsaFnIZZ3Blw
F14UslLw7AoKJBWSXvFBOrQHuDkPq66lYyIMob+HpTXdCqwOBaCeZd5W+4BKJL4lWFCMPMlXhJwZ
9VGhYdvx4VdGCuJP5Dc1tas0cVOLoTnEv+ZAnIX9xaUyhfE6K5dZNA8Vr2DBLomoJ96lXunIwE/j
c94FFSNpExS3d3RD/WdC143fWglpJ4JCM+O6OWq9fY4c56rrHDmcarxNwiZMX/QojNqECu8Zz7o3
wZXheqbCWsUwH4Am8ZbtWny4BOu3oq4f05FvvaVQ1NYqs1wSDKkfMpICF8nTOrbN99GZP9ZRTj6l
VJE/2FqwDmoQ2aowULsnaYEX8JiCZeMykrTHABXQGj5+Q6NBrXkvYuXcxjo6vPrUO86RaL/hYjWv
XtWOm9yrcVkI4OkdWv8YthejlH4osnZjkscxRVMdjAaoSp/Q01oeQHLfbXrK6IgMBToRlayGGAdM
GpiaOjAIayJ66yqBnAGfzzqNroprAlKNW83wbzHwkSsVDv0xfKYJnZvX0aVfVjSDCIuvVFxRBTdS
0YZ9RajuNhqJvdpUlfqani1Tr2IoMlbckSNgajJ2/GzkNYKvPVxPnuBBPupr2+WSjUn+5hbuFjYl
3n+1wLWVFP7ocM7g8TT5EJW6BYHee6tlV70k6zf0SfVQ8hHsAe+U6zjWXyvHVFZyZO7UjxbIzMa4
iaryYAmYQDUw/8pDacg9ndG+m9gmEb0Y3IOGPXidTDFmV4W61g5v0woi1r3SJfyTiNlry+YSlrKK
l9uNfUn96kITzM6cEvVEc6PKV8yBEGF1SZpu1RV0GQeYF/2kgmogndo606GXLrokZBNmjh31DS12
kAC+U70AuU3zmhTpPh/qaZWbFtVj1z7zfo4mZ1hixfoqHcD+kI+79C5UgTFzdpoiXoKYGWjbbUyN
zpAMN9ekH81ewxuHbwQjbwWFQ6R8/0zlOjtkVIPnfEBkbhZtIqtr8AC158Yo1lpgbnE/vcuWySQh
rN4uDtQCP86umMnUVqJYGzIh8pxvCK+VNN8X5tqohhhHVfaelHyyiFLLLC6BAqZLThFbC5d1Hunv
Xhhiy9FeJ61TD7aUpzBn2lZNNyWxjzotQSOadotypbpYxQTSi1fyZaZOqmRUVxRHSXkmVUh7s2M0
T3Hz5Aax70T2lgeob2F5TK36JbGavYVSsQglPb9R85lI90tkzpOUNmQf8wyIiqzYXLekfSNkPhlI
aOOIUixvQBreho7oQBN+Ci18GCKkBjLSi3wuqBpcIqvJtTXSC/bl9Yi3Mia4GvbEEwd7rUf5u5o3
j0nTb4FrsdpiTR86SJspzwLG4LpxnKboU2dVNCvrIU+djaK2tNBtMizMRq1vQs3ZuYq97V392NdU
arX2VsLMUBlk4kB8swxkurQ7Gj2bT5J5moG0mBS9vQZnHy3jHpzgpDjOxrGn92ZMb3k84vhPmi0T
BcwEcZOus7mp2IY87/dWth964sxqCC9NqtJl4w2/0u2Vexu7u9yA4uV1bFJTOQTfdcyDsEswOYWy
rNZZ5Ljk1Tl1MidWX229eh01vqXTrBmyazr1mQZpy0C70RHkwi7CJwO7rAanv5Alq/kQF1QOheHV
pcDJV1PcQ31JvpJocA32hcj1DWQBY1Lj2HnpvqdXT4EmChGZ8bE5+MR+vwfg+oxcyjdHAtKq+Bdd
DgdTJzGkxoeMNSocCBWIxAI0qo5+1JwbFZWFU+ILkDsQfJ2Na0A5G7Z4yWrjlegi7gXZvkI34Ks8
8at0RCSLqmJGo7y/KLNZj3mPwjIfFNpf0ChDysaIPVYiOSdhFh+a+VLZGMKgIQbKKqLAGAUvjBjO
2uaz0hOMNZQh3Vfs2y5xLV41OoJnKtK5UKJvo1GHsztOfO1qNzrMlSGRWemrIGgRrRrR0djBX7Mo
FlpKBLJPVIjp1HnZ0TbVntkwAsqgO7usjL8BiGKOdapTXQXHNAb6WcW5bBaUqlX3vprwgYU167Rd
au1L1Ywam45J/UjJvAqSzU7VrzwttZ/pXVV9sDwlcwUeUkPjDZuuMikll1XFQ4Nb3ejSj4rjDKz+
aN/LJOXMKeW6UQgfRzPrRC1sY1fLVGG65PDEaeaKSYx5S7uviSFPAFDaFiN/NsRvEZdxoXRASNNJ
K1ZlpHI4pjEtb+J1YDjPLQIyt8vT4E6wEV1O+6ZZzCzkQfPpn7lhm8eBQGZrpwsOOFFggorr6geJ
puHh2VRHsYtd/NMsMqkP5az3q55JRRWQnclczthdNUR+N3UU3lSAITDLHoveyDDY0imwDDkt8W1l
uyZaXdlOOkxf4AjmVTbjFbHL5RltSJKaypvCqRl8EeDWoQjeO43TI3GFaAlmE0c2Z2/QbENNsJQ+
Tyl9iOPfkuZyHPz7EPOWyYMI1h/WBaumGsyT9t5CKGC046ta+mCN9ZID58YNHjWvfITlUK09xEqf
CqPXPC7KfccogZ6vBL7B4G30Jj55Svee2tWnk9+0koKSwWOuZR4mXT6ldbhOh3CXCwzlrhFtrD7b
0DdDvHa+benFsJAJaiWBRG5+pRqz/iE1HzwMKB5HA9iXzuHXJPBfmvv/v0z0/yQUbL7K84/8S/wu
Dvx/OPb3XAbiHqmL/55b8/ij+fwK/9wd8B//2R/Df+9vpEYBslusLsRO1Tl088fw3/2bRhZ1LgjQ
jV8DRP7k3ysvNWKqOnWXFtAblYgof/Tv7Br3by7nQiKkFowOzYH3/y+0B/weYdFJT6EkGFBTGEuA
r/ltfFnahZNSIsLgI7VPTYpDMI0NYobmLKE7xUqv1NqfvPA29PGb4tr3quh2/3DJrn/MSv8R+k+L
4W8DzV8vwlN5P5R86trc/fmPub3Gwtzi4KJeTEH+o8rgVzoApRnIEdkJQ6VZ4hpbVY79mlXGj2TU
Hwnmv6QUbi8op4FzpqXvQ9g/yDI7tZn9MumoZX2i+iquFJg29yGumHj1bBVnK0/h2tcJp/fYhj9a
dFIMEAOpb/5BKNnV7YhBlDK/T3HFmqH9MPTsCBg99wOhfTFcvJhWCngwdcWCaSnY+6y4dk53g3b1
c1AYcahadYV0AwYAuTSxxaMIu89ENQ54mDeuxdQGTsEaygh7br2h+bB2FiKoeYYbz2VIVq6ap+d4
gkRrHynfWwFp5CTEHEpPsYIMbXXU7J5AAtgHU7JzNCeOBZ0+wG7o3mrhQlHXGl8U2KTYmpzEpO/U
AeGya0MIySgKlrwNgffZWwODeC85O1H3AoJ88FOQgpCr36xIOcg2eedZBsQHGwSt1hbgMHnrRmxI
qZqchYIhKmuqp1rB582Eg9XCgCXnZemZ8PKC8DOnNqOi3aVHt/839s5kOW7m7NL34j0cSMxYeNE1
F1mcZ24QokhiRmJKDHn1/UD/145PlEMKbzp60V7YEQpLLKKAxDuc85xhtneQVc6T2TKZgA5PDvae
1GEuZBT+jYtvtShRfZk9kovEe1JztdGm99IyrRADS5bJSzZ/uO1+JZPjgjYtz7bZcIT4bH++67rU
F91gL1JZSfAWwRIABgywk1PxiV39LovM6151/Yrksb2sEBgXWFX+YKyyvxg0ef4CYZHhtDCqcD8F
X7YsXlCT95lTqFqRPsGW9A46DQTKC8hlBFWBt0lBU87kJeYRJgenjst1XxNRxZjKgEaxqmpKn9C4
7JqWmAJ+ytqfUDf6JmVRGdy3rXXfj81BmamP5TK8cxvxEGc4pngFkkWat2wPEEzRXuKMxWwjYkY9
lKSN20arP1zxX59zfln8jIFnsdj0v8brtlpHc6LpCgQ63ljJC4DU+iz0E7YN/ql0sDp0HdQIohxW
zehSOcbfSfKhy6qC08CsAwHxcP37D/XVIvvjG7AxllnCxcRnf80eqEcZt4k/Q16JBDJLqS6brh43
fFUEJ7Xlo9Z6l6sGU5B3NuT4s9h/uMY9Cdn2juw9zD9+H+z9OnytTfnKg3KwnO6BxNPXQuVI4ttN
NCns2f24FyO+E+IyCYGavZqFn7zrxYjaSXwSTL7jcDlXxGD3VfMWKOc65PBAn9TCSQ+3rSNJ2ZPq
vGYrGVORdUUYU5rnn7ONGWPJOXdNY9rgffpOlhOqDOfMSRiMVJAgGSMeaujKfzDIiv/0hdrgFIig
cfligy+PEMcixeTMtVMxKYW5zW+WUCmvueOmdajeiNg6WDp7lRMnQyzpNplvb2SZnbeB98ZBeaFy
OH2//0b9Xx9s1uw2D5OzcByE/eWdpqDNW5XJMwUdhp43PTkq+uYH5XVMF2cP+roimgfE5ziuZCi/
Dw5KwsTcsWQ5mEYANl1c9QmDoBYvTEqCKWJPQrAkhnVmraanL2qyFHOdfW9q9Vk73THL8TsQb5Vx
oVEExtZd3ybMsV3vJqMyzN35RFLXXZ/fOXo4RW740VnJKY7YiBdwm1ccEKzfRHI5ps5F6YR3gT/d
pHK8LdWIvmgkdIPCsVf6ezJY59UI+RuU6zaOzPdWzLcxuZepy/BTVPombJKjMfuLN4Tl93xLOMr1
lDfbHvW2KCBMFfLOKzV/MFWbMuRV84er/8u7nHLFsn3fcjyIeD+iPv5OtyiqMR5Ke+n8IZfLuHjt
3Oo6cM2rwGMZFpJX/fsfuJyQf1/Acpyw7rcDFywHkzn/y7edSxSTeuTb1p3mPTGDm/bM/PLH11v0
9kMfllfco+dOw+n2+x/9Hw5vsIIIJ6CX8L9gBH+qW7Iw802WM7zd0FOeYiSvZ0xagz+9qL7ue5ff
C/IFRRoQRB9dwc8/pomxkRkxxybwu20AnX3jOcrZZFSHD7wxIM4hnd1alkxRRFqaW5zIxd//pj/W
2F+vchi4/hLLRFH6y86ZeSBWTkReo9CgsuY5P0mhr6YpvVq+3ywTN0KhmgKEhyX/tu8cZPROkm9/
/zmcL6Zn9uuIcaCnEBXDf8Po+fla9L6YC4/wIRaokpsZAj2NmJdsbQBYS0Orjh5KeeJOg1e7DiGS
DIJiTeOYraV44UQd9pgHFSsL7zwu2jPVltEuEIhaZlPRSjX4tSSK80VMiXtrDm7NUVyyDRn2SE/u
FTg4cFftChcRXobuxqyhGsfW0aJ+WE18QSePYCFW7ujK2+rMhT0lItMEQJxMG2IMWNTXQJms5ACb
7NGrpkVvKsI/PBNCeMtt//cvTKDYCDFMU90Ll1DVLzX1YqB1CmBmaMaJLqEOw3mgsBxm6bpoBAV+
giiAc63rTk4130fMwWBFsPE2ciLro/Yb2o93WdawjybraiqCm6yccDoZx6a2H7IBrcpcu0hZjWpn
4pw+SvPBUMx+LQbbOkYPkEFQ9EO18xm8MJsIY3SwLEuVVXB7Jl0Cr7/vv40x4vguQYIQv9dzpNaF
BAzOO7XdJbqbqWSgAq9BDD0GjksEs28lyXlO9haTUZL+BINNu0SfpEpmZ+lbyDSE6Cnn1jeJlOoz
HFNIT/F48pufirgsNnBQBlyUOnm1whGhnYqIjnWZH2yklQ9PYIar11gU9pXBwmBT16b1wLL8AZcL
1Luecd/ggL52xsl/cghJPA+c/BVqH8hc+D3P2AbWEvfQQQ5WdJCjkx3rwbyGwhGdXNbOCTH2K9AK
r1EmVvhy232ZJSOOk3DtpZ69CSuNG8XqQOH5t9rO+cfC66q6J7XtJq8uKFWuJkMePAePkZXaV04B
tt9v4VKYRvMaJpTJWtfbaFSIIhkFTaCUWVrVr0HcP6pFpg7Ml3hir6u3xEX0O4sZzVNh5uY2Q8ZE
pmbAQt9ixToj1gjnaCDwgaOnnwvQYKNz8IJ5Wzh+f+aG01OaT/3aMOVtIswrKQME8z03vo1fZnIw
u2iH0Ma0RooYGLQ7dQrRcQAAYyPDEAZIaIgS8MZebB943eQOW9fOLz3aq0Ekb0y4KWfo8jYTMVyd
ip9KTf1UTEW/GXx2xUlqnQpPvIEXx56qnHdtqospnaqrAjC1VSZ4WGxQgua1ntt1pIJnSIP1ei4E
yjVN3cF64raKw3u7dJ8YyCOaX+JWIvUqk+x7UTJu8XR4yhvjLFrGK7W1Dwz5YSclqWV5eJ+L5Nns
U7EysxlfLYoscuuqpzgYX+Gvs/ibOhI/ehyhBEqWiQP0sk8voVZBrZwjGJH2RpAxwedJVmGKrdfT
VLxrYuGpTEgJCc7iGa8KacUFHhLBAkEFETv/Ym43mRcUp0yU7EAEutyNjKJdmJg5njmzxFWLH4fg
IBzFRKy9EeqB3jgZ0ZmOI7YO8phQklrFPlH+fGmNJlNgysai4jq6GeZJ6vL+FqQ7EoBB5VsEKRI0
pSIPIoFraak0wkBKIFjgz8zA2+RbOpMXXVpF+14zhSIUvi6fNbbtByoENMNNPtw6wgivpi4lxAU6
+dabW/iL0UhEaZOKTWlWbzXpuWyqbRwgCNOMrQsSnn0tZsIgKq2zEDbrqwJIQGUWNvlORzgyk4Ep
8JopvDmtuEYA1ek9TpaP7m4YQvXdL9TFkI7e0zBq0WLq8OJ+I3r87oSSzse2xwCJ16zbhPACDnjN
4mepl5WuO9wxg+injVmJah85c4AZC4wcJEV/z2I93C9R5LZD7GxkE4PsFv58wULsqQ6QI/VS6W9D
3POX6vaqVGG0GVJcORg5bPRvTm+QF2IM+9RoAnZzVr01+QBbki2geffqilQzdxuQwUc/5iFXcobe
vKOzQtZA57ft5xCzQw36I6vORSbu1Q8Tl7gKoYnuIjM/eCr/rMPw3nG7J1ZfMEE1V6t24wsvcp7K
eEkE9y7dbnio7SjggvJDWslrEAzi5ZAWr3IgUAWp5Skq7GeGkcm29evrJE0xnwlGr9os7B2mXH+j
bdgGc6K+Sy96jYTxmiX8YzaeAUYEKLCGDsxfjTxkcJO9Kmy1M9vLLGgeylhd+QYN+KycN8cglqpr
76zcd7a6cJ8Q37y3Ud/tgPaegKjvtAu8imiCVW9Z3SaJw2t3INQgM7JPu482hh6nC7sjcc8qPxqH
a52X3qnruwcW/sGq7kV9NcLTrByXfGYvgLsx49+IswudtufpPDxPIyD9LosfxobNKolGnEOL5kik
xo1kI8GJWmZHLbkwumpPQVp8tgk4UccMP9x8fMrsBALhnECn5Tywh/RMLe6Bgh0md8HNUJc3qp1I
HqxQzbYqOUCYHVctjUnIysxI5afO2+shzfjLrPPguJPc4e8X0UeujeeBVr4i0baV5SNDbGDqI8Yf
f7YuAd/HK9T65y6K1g2a/I5UhcmD3oP5zQbZogvzgu1Su2W+kuwSNZbrbqEWZba+sBh9lywqlH3d
qOkbFntUJRLAu2UxyRfOw9jibUrkTd4MLzQkRLjPKaIWOXywVhEEIGQXk4PXOa/oAUvTuuTmf7FD
dV9ikzsMXnmX4WxMdHzWTpj2PJSAqekiFBGPQ+o9J2SAMyuvN32TaECR+j1xYHFg8185jXqy+vhB
ZvQyTjnvcPPBtK9Za83FY210r4xJMQVYtyG61KGkh/MR+aaaCIuC4zwNNr5lfUrVvTkzNsncGy5I
5NsMrnNMh/I1GLK3xOyfhzS4S1mzJtI+FBLlveOfesa2rPfbvaS9jdPyPnHDx1Bk10VP+JuTqrUl
5jsaR56LBAfCzH7dmwhdUfX7gCK1j0EDC8djtEdWJF7IRjEZSLXayuF7tTwhysphBlQjLVr7qhVJ
wtRSd9JGVNsLdWZVIdUExC4jV/eY2m6yZHjyRy7LEt7Dzcv+WIz0jQ7RLLSazIW8/pAtgTB+oL8F
xXhv+/WOGeonZcslZHHklaAYYFGDpLHpilP3scEYsmphuKhKNgDFs/eF9Lm1s3gnmQ3R17eEZUI6
bjzno5DJW++Nb2IIWYsD7g0Ed0YwRKuKan/q1JnMUQB2wXCd5/rDwPi8kRk1JYvvw+A0JgEL4aUx
TB85vsGRwgq++Rm0wRMkhsfWGV5zUrUIz0JlPcwmPrLwklv8vvEYDEXsNnk386xoRpluFeO2IICN
EyJdBbl3TzDntlWDJoMzfnaS6HOR8yQmTQJ5bus85NVSl/WtQBi5EV55jEdoKc1i5UmXRtkbb4sy
+6gy1JgUc+RxgrA9b5Xfr4sZfms0qC06isey860Vb4R+ZYIXJYde5GuVTFRwWWmAMO+RvqeiIqSb
oKlSGtUWOFuO9QyQqT0StEMfyUsMVrEyJSMTACmJM2oAI/Z1PPKSYU+18ZIRpnSJs0yGyQbDqFq3
buJsh7Q9FD5hp9QFF6aaP+Dln4sueKFMu5Kte7KC9B5p7SGxwAq5ZCyUreEf6mSA1mSLu66bPoMs
uU3igSEBV9DiV0/66MK1EBs4peWtLTrsdTU6CNnMxeSjzae+74gIIWhiY7T5tyHKL7F8crMva+TS
tuCljO6bPZS3xOUxZG6CBx8c9lbNmMZrT71DkeWammqkaoPSRB4gGgKGrShfxQb3FCnxXD90xuUz
ghjaEMU54o41tUBR4Z3KZMXj7LNO1WATmG0dA+JbnkAGJUclxmY3iz5E75CZT00w3M4OYux+QNHS
kipjDuVl0zIpw4/POKKhOzfl+GDUkb60XD/eNYSzsel2sguvKAPeK35CuaqQ1B1DK8YK0ITFrvIE
90hkvRNS2gJdGfpzMgwtThd7Rk45Z/eG6ZZInjp5HkoLjIeRFGTbluAzLcizun9qSsH43Z9n/iWA
Sy7ZpGMYXFZTvVgP24ZDtgAcfRRpFj3KHJFsjATgPExHnHBdTqOSTMY0sENlK17Xrn1ma3pXttoz
TBVsFsY6qkNvk88O4aGeX1Oy80vZqYh3fIHPrd8v+A5FNIz7Db3/StkN34vK828j+5FLUnQU3n8K
PVhYIe9Y42AGyUxaB4+ACPP7ts4QmyRQzJm4CXo322V3i9h/Njj73eipiJhMEHFzDIKbPF6CTy19
YovQrouyFgSUUDUQC4Y2MQMokae0DpNpUiIn9QWNfL5qbTMC3YhFkJeTsyCTX/xZjluDYTLPdvqt
kslnVJb9lY4w0TPc/5wy9z0rrSs288GGwnMPkf072hu2JFCCg7Ib0bBQ2TduB7fdTV5GycLI7UyO
KcIOXY/VgnRL4lIae+S4EGQA9ms4yAgVghBJribsixzQnR/H5dFnrfvCxsVd9SHI/FJRi4Qt6X8+
bQUSqO6sRju0Um3XHEmM/OThwDnXZdkZNMPimBjttK/m3nwZMr6M0NGgNrpR4wGzpms2bThsy2RP
Y4+QEIk8AhaGC0V48Oa+Wxm1y7mnCVPr+Wu9824R1bTzvZEA347XX5XXp6A0LwKs5Fe15YwHw3TO
BvxmXRl/LI27WIgLkySICLfoizkE7lrOsb/JlC+egG2RTtfW5SYX+ljRIO/8ySMCGtTBVR1SGQpa
kH0MDQkjswEpwKgpEnKpKCPEIFaCoyzsR7mpdO/SxeDSR/fAmDuUSzpZMK8x3+iTJV9jj4qN3f4w
Aapj3/BtIohtxzeG5LxPXrFQ4QgU1r1RIcTz54ZJkp7FSk8v3Pe8rgL3WZKWsPIo0XadlzDLbaJw
RerDN90Oly1w5r2vXhMDfAnb+k+C+cJVPpDgNnmN3NXurNbQxvdsFJYRaXdEfjKuFdEBF3PmZdDB
s03jBAbKJl4PdUt2sLT9dTQ1KPXiuaa3tGuwAASxZbJE/eDMyWkZt6x56PsdgRLwuSaLyU5ERGyR
JPmSodg/pKQt3AT1CDalr4vzIWmm69DK6kVX2Z+ZozorRbAmQtq4WAj58HjC5qrOfJTBnv0Risbe
lt3QbUhI2wy2fJEDzuZa1GTS+Q+57wIkWuQQZBZuGt0ybzZmZEn8tFBOR11SahV63gE0S9lAimmd
5P59FfQhGHCKhr6c1l1ioBDGVo8z6awbXRejQ+gfehhpFzbpD8iNezyONQmCAQh16FINguDM78Qd
vrF4q7NAbWN0UTgozb2y0Oo1RAtcz8i3wBolLhmFvb/F6REdUweKX5+H5jYMkUbhnschZdjDWVX2
GTSMyKYYB/++Zj9zQ9yJuidnttsJ1FmBqtgk5mDFp945kopy4SskvnVTHieN9LtUjwVr1XWlXsmU
AwliIbTzbRS4S8N5Jht3OHO9UW1qD6MHS8+3H1qjJAyMxzZNr4L6rJB9cchjU++I/Q2J3YsQe6DI
6KQ1U0XTd0SjhVVA8l7Piii69GAMYGH3CR1XaBZNouuNOXPop1BLBwUGmZ5wyj7CS07gmEP5O5O7
FHLe1q3JjR8pIOw2wb2T6N+ayVr8XtR6U03wG0B8fp5dEiFSpQ8T+fLLgHFE1jpRGQRKnXVkg4yj
v5/UjPmgfEaz220i+jTk5Ym9b5LE3uLeJ9k4DOtvY6edbW8SdZfExlNWTR9tzRt96gRcrCJYRYmp
1wkfc8M+G0d2jxBeeJ9JF3skifjxPrHN4cBb4LslSZwmhQ0xfOldhK6SEE0SrAIQiS8NJYqDl4Qt
ABJVHas+zNe6JnavsrLrqhG3TRbMJxZGCZWvOIYI54AOQEiaEGSvs87o9j7/4qZTzUtkOD461Jhe
pR/rjWlOxQWGZWiKQBZgKBHqYBSfxBmc8trTmA1QMpAG+KeJ/y/jZ2QZvgkcFWs8qomvJkPldHnC
+6IFd6W/G7G/HUkX2Uin4IiLgvvfD7u/bjaQh1i+AxATdUjAiuPLZiPIlc61Z2DU0fHOD53LEc5Y
JszrcTyfyu441dMtYIi/Njj/X+9zP9cf//rHt3dEV5u069v0e/+PvxzAx/d//WMR7tiLCuA3ep/0
e/oFPP/vv/Vvry9rL5+lKG0U4OWQBcVfXl/xz8XG64SwHk0WzQtf/i+5j42mB7nPX0j6H4bef8t9
3H+CnGeNhg/TcrAOi/9G7vOLWTF0wL+7kItcNqRsSX/enkBfKUE8pSznSBDfkqXBhGP2OE4Wv8c7
qa78Yccs9m/X6D8IfH65j0OHH4a+x7ZY2GDT/fmn2gY1l5Gz7JRcHfZ0BDjsi9wZdj4RrnPitAdn
8JBNEp59lBkA+v/2x7uom9BZsbI3hWt+WZ+NpTH2w8zcIm5T2IvacS+cyqruq3ms78uAbLyUCLFz
IyJCFob3H8+MH/Kln1YxoRt6LCYxa/smqUVfnmPm9eBJI4g0TRkh3euZCYGcQbzkp4umtQlBVTS+
vba6qr4PcI4hHUILucZ5k6PcqawFh9VfW6PzxhajhkHSuJz0jfH2+wu1hB/8vDPCbB5CdcVWzqoR
f/nPX9TQ+K4fhRQVsifGMVZ+dgcZImW+5LNIYuAvr+aJAJU1tBL7CNWmeRicPt4UrtQ3tWo++bvO
tckY7DLpAVC4KapfFwY4FgTHRcIwviAb0vDBDXVK5+BP/GDr6+afD26aLL04nOGWsC39+RcAjxtO
fh8LVJAF4u3OFCurRCyvDPOGpj7fmoNcD4WBCLd1LhVhuQQIMRZlZrtGvMAvZjqwuiIYmV0L4imK
JTPjmVIxJnyxnItvYQBL7/eX/RcN3vKpsQ9z1ptLvMTi9P+7/M2bwyXvElZnmuf+RtT+G+NCRKSe
tUxpC2iw+M6MMq/XQQmAa0g/gF90f3hKftFy8Ck4Zzi2+DABW8Mvn4IogcCzp1YzcEeLCz+jZNMQ
P/WJs4uHXuyyyAXFG7M76dOEWtaez9U4Ez0XGtMWYa3xClLtiH1F/OH6/IfbkmOLEpcnyOXxCb7s
fBm/xmXcwJis2B3FHWNv9NS3OaNjwmKTtxlOO24/NHJ+1d6ROsZBg3P9rfQk9tb21XTsm4ruaGcs
krRxbORBibm88aVfAnhK34wa19REQMGftrC/Pk+8BlBoQj5A/4lK4ecvts6KbMDWQQXVWO+z173k
wE8Ikp/tlVbTpUwZXlhe+SCVnW69ar4u2oFlh+n+QeNkf+HJs/6lYPGEcBGcCvSV9s8fhO7XBy/L
FRyCPN1XpbrznfpmzuZDCWKA2RXYvTDsaOScz55Er5X2c82YvnnOs/RjGNUth7hxqEACr2KzmjZx
zzYhEFxqKlhNZi6TEytMH0Wav5edhYk3jTC9sOTcJaWfbAcD2hKGHRTN0j+URfHmQYhgid+kO5/x
9arvF0EmCcBYLy+rpZv//UP2Hy+Bh3AW3ZPJg/MjX+RvupTJdxpLN65e6YABSuY1pLYHp46M33Uz
koxqD8ZN25UnM0okw0bjYJkFv0FG+dUrG1DmKI5WWe3cYBYEgCFwMbO3IcLYbdb3eCY/Q7hWmlVh
qqtHDvtNXDfeKrRKPE3Dazr4V6Gd3+pIXdSzuc/RbK/Q/yZrq+LYId3yxqS83lXIgf8ADHDCr/oR
9DiOJxADMLxbwAFfpAAawCFCS6amLGjcO9vD7lkrGe2GkOnGWNPeNLBkPgl2dB9SNyPTkSbTnFkh
V7aJTcBLzY1BtPDaa03DWeH1+bQWm0pF6bAzR7/e155rH2M7ysA6usJbASaUGxSl/i4n5uCuAp15
Pgz8GWumO6hbYp/HjB7hF6h36aRiTb8zYdtODWiB2Ssjp2gnMhvcMlS0WGd3DbPoMBz8ExaBeGt7
ubn50edWKTMIGxL9QYCvEswHmMQz4uu7ZGvQAj4ijRwQ5JWsAzFGn6x23nZOxShT8l2y9KkZqOUh
iVQ9zkOhkb+GCg+WMzqbycqjcwDLemtXymFxPYHenvCf4zK4muyyJt9XuYcZcyu4kaW3mqr6qm+9
EVdYYGxSMfqruMa9E3rRfBjIpb4LbMVQicHcWkz13eiEVxhu6jNHSxvSZyZOEYQfRq8l83+hgu0s
ae85FZtj3ZK7y392vkNELY5yqHONXvc2uYwzEophKi4dXGZrjcphnYPi+D4Ll02stByWPbFz9FJC
2f1mGa7WfFBXDtO1OfXukQJEwOT03Ls4iGMMYQvOPov8j3HMf/xC9hF644fPUvtzHKx+gy2h3mK7
ILALzCXD1hKVsGkdpYzc1VTyazfsb7ZJTi6DYxBYNjW4ItOkHFHhFNg3JevKxjWTx8rTMDDzFv+e
GJonwGzMnzDhrhIXMReM8/kdS6f5DGj6mjHvfIbdhDWuFXusoLxWp+s2p4glaRE+N8v5HGJzXjx1
XuEeOmgdp6GruF8Us9+obRnfNFjYGPrYcsveIny2SFm+Axj63ahqE14BEpBLeI/+m0oWNag2UnTf
NjCJmZSrq1Bh/GaTiPLTRvLxwCTQJWeIZE205VtLDdO+UEGJ+z0eMZoXSmEgavHZgoXc2E1jra00
KjaF36SnYkB6g35bOM0CTyv26A767BAWaQDtjFkFmQBhPaGcQ3faGr17KhGbXWOxlWsRjRmDzaVc
V6rDTYfXdDebtbzL7KwBLOhWR7wD7Jit4SrWEzR+uytgsMRxh0jRbi3vRWhozW0tLIRPTfwclvau
Z+2z9tkecyUDRHPjtU3dd6nqHJaYk93JNFWs8X37OIElOULbkedRRIxaUpTjwtQMxT3yMP+G5j/p
dlOn9TnZXPlzOqWfpipY3To+l5CNqJdcyjFGXM0GOn3OK5NxqJdTZFaTB8llWFDGttkTXT1xYkUq
eV9QnE/ZpJ11xTT+YNSBfeYYXnGdx018ZtTqceiiASNiN96ALD/zSgdESNrpdcNmFeqcmUUXaZZN
WzzHWObDXp8SqaMLs4a40CoNnriTBqsYtHXPti9Zalu9W31z+oIGiWBPw9pbhQmEewHSEdRXk2jD
+/qYtgl2SMMRcmObjFdXteFG9rlXS2YxZKBGrxbzvl2wzEY9TzivZduHO6kXpEnvjLCEDV568brz
Ezjt3JD35pBVn1wO/q0wX/KMBneIkG1hbadvkFdoVqYtuaPu+TSViwPTj/Izcu9xDqZ9dBurqNqH
xZKuB+XXW9QT7AEtazglE7b3qNNuRcC8s1xuO5630dQa4dquS9Pb1xXEPMi/S9b4gAKKxO6Gd0CE
gvc9QEl/jlhCboBXBDfjHMs7a8k5z2bK0lEH9tGLsBUixGTuPXo8E3kc8YeuJa/I43YPiWL/ghiZ
gyeCFUBBHB8HN44vUK9LZn5NdlQkfG6mtnPPe8IfFzVYt0eBJEBnuA+4neDQ+AXnRY70mPwF193B
rHtAOVas68ipvqeZf1fFbr3NHHIqvbB+aUZUX7nhiaMLm2IXBBq/eddlWABJOQO2OQMwdXuGOsIx
xT3vDmsN80gdqqCmY/CtfC/QmF0oTzJuy4CsY6ac43ZLYILxwFGCLEEJ86GrwAHkw3DRRtH83ZpQ
Q3UWggs51v5Zz91/7Wp3sjZSmKxju6k/eFJ9M9xU3+fUfN6qxN+hmFHDruIe0wz+ZtkW52xFYAAY
Fdm3eEtL+dyT6zmvtd20+SpU+XCJdRD14xiL9II1ISNByJszTGODuGN8nsGhMVy9RyMbBWvLifvb
RmfIFVz8t8E4Ttedp6IXvq+qxpxYvWW5gyHGj2HSNEzNkQNKF3VSVowczKwzTRi0y6S5JnHxO9Ff
3XWlM+MeQRHlrN0wHJ7ijCy5qo38T8fumXIPJlzreH6KePJpcawougpyP08OXd11d6Vo6PztmTdq
GBm3fVW9mJMBzwTJFdsvD9Nz6LvXsm6unaz1mVx3Zk6shZl6O8JXGV2Cw8z36GRJQ4iciXA6dzzn
KHxOY986dLajaAb1R0oO6rrMp+YUBg1PM03DZwbP3qwh4dQZEIZ0aq0Lp6sbcsyUszYKbT5Myl/M
krbxIrPErjdBbXD/SuG5a7QqwXqM4TgLYUbIS8u3vK8oktNZvkWw+7SQ1WJQ1ujlosR/1l4HpJle
5qliGIpGIACT2Fk3MmGDGYL79v3kUEYx2ZdCuX9opH5p8WiIWR7hQbVRZgeOtRSKf6uBmegGwH4z
BLHe4O7qPj3zTVo5aVds48m5Kv1h2rYCOEySegh7cqcHPBNP58B+/TMriOYLxcM3HfKOPdTvC/Sv
LYoFWzZE3YyUVTAb+9q6C06ylOHvYozlzZ/TLp95dphegkZPdzVIpXUe8EUXeWLF/9P6/l8beP4/
6F10w9/OMf/XGy80Lf8+/fzxN/6aYTr/9AOPbntx61jWAj/8N64QLbIQIX/sEbG3TLL+j2PR+ifh
SCYvfxteDj0GP7+Tqk/+9Q9H/HMZK/GnRDcuMzjvvxlh/o8v66dxGjcKzESqXtvCuON/GSeOHMDS
8EHgRb0Dl8uTtzrzz50eTUfdO9esg8JdimJtPxr4eKTfTke/r/A0YvMCImEjl2OqhbrAA0neVHF/
sIVW5BnAAhIZ8Buga8TTlEtUxdC9cfSjwfSw4szajncBcoRNlCFwCERLiESYNftxMXwHxNxv1Chf
Okgf60BH8JAK6O1QOjZjmV/wudZzaJh7cN40NYF3GanpmGn+qmphZqVjfVmIeK+rLj2CyghQO5X6
rG87H3O4dSu8ttr7sWse/douN1gg273OQ8aEVIP0Mwy46FA1C60ppg0oNK/wNGcJm+rlv+r+AvP/
qnXIkqvTtYEUxXaemq7K90bZnle9u8NctRtq9zaKanj3XMK1csW1KAEDTbG1yZqOp9NBCW/0CYS3
2hCbwCzukzowl4rww7RZZRLNkcEumwImbZYxxCtdl9U65kzbDNJ87aGEI0mPGSdaCmxqh6ZUNPE2
Loeb3m6DNZV+cm1yfm/cyENkVc43o6jkjtJlhlJkkjcSzC4r86R+zBNFos6SF9abyfvseK9tFoI9
QDHH+sptlxjVviT6Jddb0O/3rl3z8nHI0+4VcRvdVN4p3eWbaJjPq2mWqFSIT6jK0V6liYPqRNbB
1VClzVUcwQHjHTBMm9GYXubY0McxwncDt0iwXtPv9BnwglzjAyrsB2r39bysBoOOQd3sD9dJ3bfr
hBNwXw0yA7Rt9XvihZ8suswzty0/tXTlIZpGnAcQHraVC5aIAUVrxN8TN/20AuznVsW7v79MnRRJ
gHtmLXvTCQVx4ZrnkJUu22G+VmODfsybcL+2aNMS/h9T9M63aayNMEi2GYT4R9NvjW1Q+Wc1Dwuf
EkfrXgxtdJpU1n/Azh5uIQ0El7XM9M4m/AIRFWSFcsgeSjEb+xwkD1ViaFxXvcc3OHbdEZ86Ss7i
3JyL8gAua21n3wCfBE56FtvJKxRAvLKgpo5D6R68ZU9fB+yZm3IzSe8bldx4aWT/m70zWa4cObP0
q/SuV0gDHIADWPadB97LedzAghEMjI55fvr6PColpVItlWlTZmVWK6UGipck4P4P53wHbe0kqZXQ
xdF7EYEmMUPOVnb1sujKPuzUVfaN1SPdBthFmqakvCXLyrqNZYtPcPDEyRrNzxxwymFeZu87Mwj/
RgwFQjWjye/QifApF7rFiD8dhlOI+smp5MdZN/xxXwLX+IYDwjwotvirBC4N+1+z3icChFcFYaIZ
kZUFJmndIA9wJ6d2fzTT7GcnhvhcuctW8ggdCnd4amO/hR/W/TAza7qtyUEkA4leFX3Oe5rWzd4B
TCGSk3JmHfD9vkw9g4PFnPaNhBfesCRHWVwnx7rXFbctcRfXGsfZde1DNwRq25V5fBUmJBU5BQaa
yOFChXZbFP596/ExAbMxwYqXeQOYtNyF7ijuIgZ5WNUqAOB4LFC0UtWUBmQJC43EyMcoG4SApl0M
2EF5CR3kH7vaBviT0Zpxomk8WoSNBUHc1c9D/xrE3bya2XFgPCj7NW4NzKwTXzqo5mdqI7ce7LHY
YThB1ZLabyEWjbXKh3LXG0N1amxlsF0mawnCxF1gVZsmt1/9ZjQ33kCfXQQXE6XtCqyR2pVDPV47
x8sOVT+K7Wj39SEcrNfE9EnHStzdkrC5zpeI3HkH606WVdulqx9DmU1U7hAMRzYrq6nHbdlOmYmb
pIbXPpVfMQTflU3ww5HdBvF61dhtVEoFjEp/JJWiPJsVgSm1Eb7XCdC7mGkvzdnyw1/GZzGz7Y9a
iNKtpVlfQeMd/Bhm0mjyyVHMrIMYDkRt2PeOS9tYsgZDUp4iXXNILGlrC/ZVaUMDm9OHzBm7W09N
4NodM7tnIpic68p9QvJzriENrMYkPOVRiUIpuR19dvEDoo6Ep69bvqYQ+KDyi3NSgxpbGvOnJG72
FZU5SSoEyn+VTUpwSUcmeuEVn1boWxtwL1m5XuTiPDcGhol5RLJP2ZW3687X9ikD/j9K88rfd5nN
IxQUCFhd+SoNYupI2fD2cOFbXuOlOCDPeDdz3vtySZ8KT7hnbwJfF7cjuprZJhZPwPQT9Ior0VSS
1RGDhILglA7+OylcU6QDY05VHd2poElPDVlzvQt7Bbr3HfoRbzVDudjE8+hhh+BXzJ/eIkMoa3dO
jYKNLUDTKE4Of/ABWUX7tmzqR6zFOZtGrjUVpMslsqZTNspsR3ZfenAERME2qOL7iF7p2HrYdMYs
vpWGRaXLA3JgPAfdslmw5+qnMMkaMsu89sBgdFxbslYPUybfArtGoOVxh6XhwMKmm55F321DQbzO
70+ITyZfFszXOVQvWeI88OHy3dKLB/B8IIl74zpR48bdlBwWfLTHtK2IXm3Va5uN6Bmtet6kruG9
8VEGDmcne7GyxjhC09xpz9ymdcJvzPF1v469ZQhztYFjvtAGL+btSHm9ntuofOqJBIKvx9KLOKhm
Y6sAQGe0PIyQdjH4dYiWPGRdhZN2K9IiuhsrMj+AVQ47ExvRqpgR3ubOqDFiRFFw9z7ETMLvUofe
DkGYtitEr3GR3HQmQlKCebOP3pfGw2wl/W00GpuYUADeOmsdpTwNiIwr6ObjumvUR+ohpC5R1cdZ
pp5UyHtgmVO/T2pcfrBr7j3MkOVaRaDAVXGDI+g2Ymy1aL6fT3DggJhsFbMwuvXSyILKN4t9GmYv
bkvHajRxoYcp5TnJLOiMbDY0jnG6GVHBH3yd3uI3pknUVVGfUotN6NIOvK99Cw+vG5INWiD/6idE
ZUQBczKXUE5yBZGWj1iMVUTE9q/wn6VntpJLe7grmaJs7DGID5niIoIytya6SQEKIh8qt8VbPuPF
d5L8qcuAvlmC92TOyvfBpBtl7zZdSdmx9wZb11Vluh8J6NVtZjTlNi0owjpUyCeOM6btgeRdy7Pq
aRbd5xSgtPxvbpP+p3JgLF84LMz+uSrk5tuS/F0v9ftX/LWbwlWEVEjq1SodEIvVvypCHHY8yAJk
8Est8jdFiEM7ZXtoFhgvCa0A+kM7ZWpmvMOahzX3rzbs32qnaPn/vpli7+xjMMY+jSpE/mlFmeVk
ceeSQeUojezGdfNoK6aOOf0s4YiAtHz5w2/m/6MFEVpD8OdvCLFe618wp3p//oYA3aa6AQJCSiYw
u6WLFTZ9T+uJmbfHimyQagoJTWcc6xgO2JWAKmztpe6j6JsRUnOkNkBaEbQDkaoREqzCCQDJ4qDL
r2UN0sKjUq9Iwl0b9AjkvBZc5yYEpn/9g+hfzJ9+DtuiE2W5RrPMWOXvZyn25AUuJnwLH8DC2FQs
ArG7U4GZKfzjv/5WWOf/8Zs5UiJjodxlSx/Qd/9xcOM5qClKwpZWLlqKDlYuV3t6Jqzb30VkcKzZ
QRQIR62n1tOsrxjRHoYSMsrD+b6PEoedVwB6O3YOXlUYN7lT5LQ4/Txt7WB4KPwA/WU/H2vRNad5
Ai4hh6T/BKyd72KuzrWbRtjRapilnImMPLtTYbsdzSIqez+tB6BBsCRDYyYTBWtarzmThDipVVKa
cj1XyH79DIrByBoGuDfNtbW2iLshEbwju1P5GrYFBFDgc6cKddP3phzQUyZQMckI1gwuTcqkRL5T
RoUlhjgRkJpVbX5Ht4x7q1Kncmrh3SQT7W93GxOfYvWsp30fx1ZmAE0rH7qpfmRJ+jxm4we42g+3
xEnEdbQw+W0wzQZMNbZj6+TvGQ6bRxI+ccCBmtyC+3/NnPJHzKZrP1n4xBO7nvl742mdE4FjXJlM
ViOCjA13uDfb8rs/UGf2c4xC20P5NJNLcxlFeYfm5CsgMGSxcp1bjyp6HN0YDboVUoMUyx0QUUh7
iuteeOxYVZKIcDPrE77XZ32mT/1cn//ZBBeipfIBBBjdktkj9vgSpmtSp/Io9D0iupx/a0ZoiA3C
UAZHHkMKOmC78orX4Sajd9jndhhvlb6qTH1pMfpEBTV35fMyZx72A646Nfkk+fp9fZxYCvNsMJYw
Fl+uOzb3tFCOmm5cfZUSCQ0IMed3Z43TtPJ79w5pBa5ZfRMn+k52Kupty47CTZcEL2MNxjVIjmbW
249zYBcfUH0hnvU15bHVlWsEMeoJz7PFpsV/j7IyWjeD8Wj0KRi4RFR3om7EDduy6VlVzv2Yk/IT
OXa+i6QirTqgtEWd/bNLjJ3TYNtLdA0jKGZ8XdVUOniJMgNbw1hFB+lFl6xHe15ZDc6ZLpD7mijp
jY/GeVs4mZaoU0F5upZKRsUNbITLmqEKpMuIriqY1QfEZGvHPhOXvK7OpnFJD+zQwBtlqiCZxcUA
n4cFuG4vao48EMWhmt2XSFH+wU99cNwpJllCiqtHEPU6rFlPqjiHjGXjGHEpOkBRwgLCi3GwZv+N
eU/0bTAKQPJZA78EHe10aExdyuuC1talbT3lCYE01L3pQGKT39jA5EmlMomzI14HNXhirl1dPCPo
eMwL23ty+6XaLab7k1ly+lnoQjxuCEvudZHu63Idi1C2Txm9PCe6tPd1kV/qch9N0HMc0ZwLOoFR
gMLsQrZltm4TljzpMexjNH/1dTsR0rkTFJjKhGjFifFbq/sPCCvOs1tFosZxG7Uf5YLiPkHL9QNJ
BQM8UN6vvSd4IYbqDBmJpS6dj19W91bsDGsW6Bt3ssN16eblsdTtE1FF+b2vW6pUN1eMAZNVWBQn
D1/02uyJOZ90HzYIkvLwtnvnyhjlymzVQypaMo04kF6dMQ1uZoxXLDdks4/rdCHxbX5G0DbvEvrD
RDeKfYp4L0LCvUmzgLghLodDnwoaZ8OBHGn7Pysi/Hzlvuek151bNunb1h0cZinend1jWgwj+8Vp
aZhHSCbQ8uvm7NZOhmOB5fR6DCBNm64Xnxh9wPxoKoM5jyQNqcy0Gn9ClRJH+ygFrT/zpPB/jl4b
AfEIMZFSdidZMuADbDt52/YlcVj9snEaey17CNODPCuf6Dmo/XDScrmYb0gmT9g27E1qTiOzSfGT
GODb0sdq26twbXk1wzLs9vGl7mgbi3RQWyjXw42yzVuC0Eo4T9ZqrAlmaGy8H0Ao8u2iYDAS80TK
Ztia1fssKz1aZKG18uiC4QP1PA9pjjNxwnY31XQEU6zOiWvg7KjziONmmd8HwyYhEyngpmOxfQ4a
Pzv4GI72xCEUhyEau3UsJDuyObr0iaVu8sVHQVLx2CuTcy1lMru0uYPmx/syAvqGAQQ7/tLS2bot
2P+CRxtV0iBwDI7JNjed9JotZNnjYGG/5vrp1s9x2RGtoL2EnNEcU/Tz0L03WTd/G3P/R11jCp5d
3L5RglpGGjo3pZNbton9PhMuBAfxvmSq246et2yKpvCuaBa9rQocrkIT9mNCVDPJZNYyGrso95uD
PYHwVADqVl1WoEV3IIPPrpM+eEUCNNpogvRCFmp5s6D5uLKGa8kYC77LQoM3MtGfQL+HY/OVMKPi
z4I4QXVESaTk+vGKI0/FpF5sGL2aW9MfzG3OfjuZm0u+9IpkswX3b4ZuiulGsZNu8jX1GGwxM8Hz
ZH+59D19sogfu3Fwb1phX0eGjsc+yt9MtE87udCMRwYJBaXEGl6WqEp59E5MEm7rhGY5KT3S4KPR
3poq6rYRq8i9IwbsnzU3ICQNdxPHghydkYmUOyqf0hBUR5K5XwOZr5rEkZZyXU1Wugu8rNyzOCJF
Bu/dfgCld5TL/GShAF63VfM4hMnBm215biuXpJB4k2cquaLbWhnMCFPsb+sp8UP4Gp52hlWYLSpB
+dkvyXvqTDAMUEneRE7Ky9mUM/IBz3kgrhQTN5hUchVi+0s1/F76okUiZQ9MAAVGB2e8FjFAPLMv
y/spGaJjHKTDO4EEx7yPAiILe5T9WYOEBhuN4v4opxvZpQ9dXd+APuh2WGp4bzmMb1JHVOepnb67
1YTNNOGXbOVBTrA7YzxnrsfXktrkHRJSyKJyanbwb/uzNYbXuOW6t6do5s8TySMrkQFZrMVpOt8Z
ln8vi/5KtENxlHHsYXQdH1qybm/DBvB+MifRbZrnYFb0ntmX6FMjLsOByo7tAC9Y6zYvnWq3SQD2
1rDrnxnbzSmIFk4qE7ZHPDlX6TM6GlImBwMLvhWZdyAfVDF8X/oyoEjUdRGaULSEQCeUBOLa5r7Y
tAbeQ5JWGOn5CWUEcIoWZzUqLEJAx7Vf5Kz3o/rLb8rm+9wO9ZEqRa0thtRbpYVRt65RCrnvEtes
buGy41SyF2YYon1Jlynb8SKyPCqHO7+rSEwIUEgUENNXRZaoS2olwA9ybpuiSuQFEMi8YeOUHEkM
12GrWL8lduuOMR62tCTDJ1yE23Ri+7OQaXJSTeZta+HPZ8p9sZ1ySpYphODElKnkIK6E3MUhs4qR
a2ZXzl59cnMmD33SZ1xTaX6eZ5t1kUolC5YJHO8cN8R8m7V/F1SyuJmbqfymKpeVBEqWYxnmkGuz
UFj39cioBlRjfmf76pQPjngsgJdjtwmafYND8GinofUZTRlMAmdugJRwGsSQJabsoeyG6lPxG3kX
DdWKLyP1wruTnRG8uLfhEkznBlsbR447n+e6k0eIitk+yTP31IbA023bJCbKXNr10DLyZUHEPe2B
lCYI6DGoq+YjVGYy78mFj59J5xrOQQqhA9QUgZGGbSebIoN7h+Ssp9gOyTC8wIlPWMgkVMwJXcQ9
2t5pHwdVt/d1lYbCiMl7Y87Th2gJ2eO3I89dCRC0xa772Tfxsq5aI7wjVTPflhPyV3JgK4MRZN88
2Za6n516OhhDLynJg3LYdyWn7qofHGNDA88gc+kNnMwzv9erhbX3JbDTeTs4aEwR0otpRQVvX/91
S6i7yz91n1LYgetiDKEG+wdJ58iQVHodu5G8ekWvWZ1TTET7EWHq2s2tHXENyUZyD68BP/+bm3oc
HHTutL0eq9x/VBHYpmc53sL3ZrNnoVBvsg89iry3LE4gs8bvO8I23YRUMf/5U/+3Ler/p06gmDFo
0Nk/n0BdvjXf468/rvN//5LfR1D2b4FFejL8YSTQtilZmf8+ghK/Wb7Lf+FIfB9sHRlz/GWjzxeB
zwCy5gjtCNGy/L9s9MVvJDj5GGoEf2u2/f6/NYLSgoK/f5pd1AHMs5B9WCiz/+yqU97cmkWi8JPP
gtOwTvND5JtsevS0nWodxAproAKmvIl/gQvAfo2XekPW1Z2TY4gZVG/swekQcmJaJVFiiGaxRL+N
eue0KEIVQJNQkkf9T0zT4ybFWgefsOvXcuhd4CZssDy9yxKslxa93fJ+7blipMwJA+2Vrbdgvs+X
LnozVo5dvSGn9r104MoXen/msUgLTRbthsdubQyozUTki7syJRaK/TA7ODEZK3PAP1+yoONgv3Xr
6VLHeXToW8zqFZuza6v3emXhtg+WZ7Dsowv9Xv3a/7lzciQOgHVsUcxXg4Q34rE6e1qzCvro6Lfv
oryuw03N//zVrAU52/moOPXBRxEA6+hdVkicyDad1eJvASz7m2FmF7dfWvsOAd/JyNVD2JnagKz2
RRGgmJ2LY0T+1sVHUpAessX08AJVzjPMIDYx5F+A17Tw0zuUKkiKiGow+ScVhN+mYX5bfNSzQYTH
ick1OxDqyVVCKvnZ0YBSyUW0MnX2OIiaamtn/FNlEbaqiM9ZOQKcraS9PXPCnTwZvMepk7JpJ2jE
xhCzmVmORx7GGN8yT4OvPgzT+AI8MW7MTLQ//LCjaFiQCx+SVI00Uq23L/tAfNgwqHHp4qQirBv2
Nb9Q/ykuu6W4qwlWnHaTWrwav03w1Baeu0YU/uwGzbxhs3Cu8sYrdwtqSPb0VGb0shuXbQ6pCpXJ
0n8JjeWS+PbXMgTFxk3EygjFJaZLWlVt2J4M4zEFIOpNcE/Aqm3q3Hr1Q+chRJC/7kwkG7PQIOrc
vcm9DozByDpJLpppuZCzkrrEfQE34c8i1fcZ7P4p0zVeaJf9zm6DQxQP94au29EvfOCx+5Iy3Uny
l2hAh2fp8g9jCPNgLHp0CZWbbNtk+dlaBCPY1ussZccKk8c56ewPMYZs1pbk1iTUcGy5dfHmxmtW
iXxKSe/TlvkTPICzoPsVNT4Sp/GRwvvJZSjHl9hNr0ODXYgByQfdwVOrEHa5DhC2locMdSveB0or
M8zL+zJzq4saqpegjX/ImrDhLGALj9AWBkkLGTxBCMoUEGWNk87+JXIwQ/tl676HnoH2phb5YUoy
RAeCmPBB4AogdmCmv0VFaTjGKS64iMMWbH7UEnBatbyfDSPjajKI8+rMb5RbCQ4vNmko0THQQ/E4
zonh7G2CUtZlqZkSdv+lcCOswNWQg11P0GB7t7kSA4VFP5grZMSOs0qq/lESVYrfkAS6fHmecsaK
ScEBVPSfTu2/YS3GqC7EXbZUx0THh+aNS046wsOr3QUj/EinfuxreiE1muXGB86xlhURVHVwKX0j
Rh5CMhzBRIm9HSs0QMSQEQ5VLt8cJwEGVxOCJ2PDPBKH5hJxNTIwCe+Ikb6jlOu2fYBPwuqbS4bY
Zl1M03NQVtg+zMeENxaXy1npuXw3DfiNiagGCmmJdd8STN6B8WCkVpznaVaPc8JOfHRtZ+c4tMUA
TcgV8y8yRZPA1gN9c5aU32yiyTadB+sP7eieSKD+0Dc6zocwE/8GNl9xghnwyvma4Op3P2Y7BS/T
M9qYAgauVj3tYSu+eWqE5+DzyDglYgVXZQ+jxbCJ5LlN3SVgDjV2Jh5cRm7ZopjA5AfyvzxoIs5x
Max867usBsap4DxcaFmi2UWIS7vWh0h+kwUO2jxTdPOcwjiMyEKLiWqFetPk666MCSKz7Hlbm8kP
hhPvdleHpIKbTDe7ty5E7JPj8NhgmSB9xSOagaH9tkQV82AHJFnVsGJXwuruIQPWewAj7YX6f14t
I5OzWhJZJWvfW0mJ2sxKhkfKY6JczHHX9d2RxBvrJbGJksFDIU9RkDP9mOOYsBMm8NYixdl1wd5U
MMbvJF6BQph76RXvBvvHNW3AASH9N9jtB7Dz8xapk08rG/6QuGnwSnbJxmiNQzTJS5WYz27Ku9Y7
3eeQsvdmh/tVm8VyWxbZFvXCWQhkd3JswbSA5LtbBAdQ1ea3S1CAzQsOUzOW68mDXalwYwKYTMNt
3IAntqmbNyDXSfXww1s8UzxiDqtkZfWHQPE9S58FueWnzU6CSYtDuFPkvVt8hMTm5eXAbVxGUVNU
hSujzcudEaceyExgMHNZvDQmLagNomKzaGlf00/xJp27mniz2YXGEHy3OybsoVneZCZFBaE/JXw9
WG/BUvzIJQmzbhuuE8yYe37PfDdV3Yw9H4AgF3vl1szjx5yfFutMdIwKusG2Kb97EbsPnapl+XO6
lyr6wQhErKV+hSCw4iZD/bZy2GOtsgXikIzKdl/UUXiYjCY9JPgZjl0+t9eCfDgQIO6Tl6fQne3h
jaih4eQEBcqLapx3EwLEtWUVA08Z6ev1oJ+3NunPXb4AnuJNhSoUT9MujLntG7xw973NLz43Qz3O
q1JARxnkKiP4AYjsGuegxZfhEA3s0KeZ8dc0xK8JSrQN0KU7JGbmMU79u97lIDJQM8UJUm+bJK6s
dR6QJWy6mLWStKH2EO9CDI/6LLPOAkVcTzusLvT5iZKbcR5GEOrTMybtC7qtT29oIK1kj2YPiZXF
fLFqaoMUpDonNtEonfNgNOPOTyi/xqB7CwyuRLMkX4m+w+cJmmYiYG233E1pmeP8Uu+UUdkKnIzL
S22GtzTlvPZx7++1BKY0LePsLOY35dQkzRnRpAek47ZyxUbU0WVwuRG9Jet/BhrM1Qym9pSl59DK
vxtGfGsW7GrgCYXrdkC4yGinAwXEsgRd1EAbie4zaUsXI6DxAnV7YGzPKNR055+mIsG1o9jMK6OA
kZGJCzYJ8Pw4m1CuT5yCU5U+h0VvkJA6ES5WZ8lp0EPeho+4ThfybiaXs4Dw3eFKkRnhI3ORSqF3
Ur79OmgF1K/O4X+brP8C/8BCWgvi/3mT9aw+m78Pef/9S/7aZAkIB/RY/P9YUpr0S3/d8wPI180X
S3vH813+m781WZJ+mk4KGxdfY9GZ/a3JItAcdYBHC8a6/N9rsjzzzy5QC1O8xNkt+TkJWvkzTUTV
vksom0u+64BCx87r4GaCyQokC+lLWYK9TKwY1ROD75LpynbUs/Ao1LV47n6B0nJvqHChFMxgaYDi
WESJ+sXerbj5ojh8AXrYHgM3v+jxGeBApu8kzEaHpBYEIJd9eUjxkawXn5eNOR5vaqP8zawz6qSe
5ueeMa09sXAAq7S9qRDTHJJhLpG59TDFMPFQS6e3dv40IrJgYGSoL+jnrJcX+aGiYWb/LPxdSSvL
e9rNr7NJAcS0R+zaOe+OERs86LJFuhoxmq5VFQpEs+wkuyS1OdHypwbaCgnUDVN2ho0HWAg6oy+p
zkVh/uxzwJEyc1nvWMvFYQmCT/5n4eEySzPKM7ujyLH9qSOFhZuJrQFqa7E47VWiEHYG96EkPSTF
F7Nu6vIWL6X7mFTYHJGge9MhsnjdnQyaIFEj7lMoCj7FzPCNlGFxUfr4gFAJPIMTxVysn6L5tS5r
6G85deqU/L3m10EU1QM6KA6nsq67o5nQiPb66DLJjsT/l9ySgPl9WTJ4FzaUYX3gkeDV/xz1Ici2
+UI+4ybWx+PsuOM+NImyLeP5W1m2xtnkNGWYzgJfH7CRWYW3sz50Z7DAFDfqfdYHMrvKctf9OqVd
fWBb+ugmuxIiTzO+tSVTe5Lfxh06Z+ds6UPfcFzIdZlWbviyOy/cDT53BEnUD1R92oZ5k3J/RGE5
Ei7JldIv/kPUuEcRZ9POiQoLRXf6qfQt5HEd9fpeqrigzIFIX31jJVxdUdAiV2SZ6pjzJUIWooKx
PbBVviNH2t2M+vYbG5Z10RTfJtV4aPrilI7qkJXej1bfnErfobTOFANTe6JCvWW9Ie6tkAs+nYtq
S1Z5CTxQ38bR1BDWoa9oULrLLvEr8hX1Bd7rq7xsBn9PlzCcxqp7K9Dnbi0juy11CcCj1l5rvNrH
yYvVJvJoyCxeHjhdQ7vPwjjeObbi40MxJGSCCmMeM7jk1B8rgbcZEfcHtWW6V6r/ZCRvr1uRf49q
6lupK5dOlT/dVMTgCSlroiwSq5ZKh1g6g/pzsvaSKkjpciikLhK6QFK6VDJn1KzoIW8cXUalVfRD
xDaFlSnqc6uLLSw+7D90AdbqUqyeq5dQF2cRpjyQAfq10KUb6cBsnFoMR6TS8Oo5xNiQlQJkdGm3
SPqbnRNk6THUJWEYjaR3a9CnLhcH6sZGF5Aw8GD86KIyHKpwCxXY2wVk+qKEofj0W/9gUo3WVKWm
Lk8BW8m7X/rPfhrrYyAS3mm41rqs7alvR13osrb/lLr0tVxKFdu50FkepC6Ou05Fq9TtvwKHoUEe
hNOWg+mA9e1bp6ibK00R7fL3UlfdmXeDTJcyXBfkQpfmmS7SR12ux7pwb2JhHVMa41QX9L0u7eOo
PRYSB3xAUqeg+p9lmq2SwfGYV9MamLpJCOuBFbJuHHzdQgBYvk8GZN6wdwlBSLL8wWQ1j7KAn4fN
AC8zz16vG5N2Gt5COhVHtyzgft6BM3xnDYd9WLc1UUuDgzeOPBDd9IQmXc6kG6FkpMTFyy/WZigf
RjdNr1ACaZxYJa/9IC0oJWmrOvorSzdaRq8OeA4VOZg0YdABGh5Zo2KhR4sWdeMzzc2D0zAzC3Ub
Z8iGhk6Nb2SN74mXVuiIKYR+jStY5n20gZWc9dVi6hZxoFcsYl7BjNov6w8ME/e9bipFxfJv5oXY
jtawrZPi3GPvObY9fFYQYPlDPoFEdYvqJsxY17UFeiF29RhzZqi1Oe2ar/LHaMIi5LARZX+GJikc
0qvCu7dvBiDcfDbCaJmsbkQu6fC9aNvl4x0+lnGNpoKDwStfpOblOV3srnphfTF0ZXzHCnDlSIKs
az4I/MEsJYB3in7AdnkfAZAwlsFm08bWdM/iqM3gVY62IOLZSNEtCLNv90HtfogcKgaWLgaT2ViB
sIjabVuxckTqTgJkoFgxG0WzhZc6k5TJIroYuPIsv+5hrJNhXdrIwkYt1CIKtzfN1xa22GmxEm8j
2QhdyWFynolpQ1Yzy6eWBDNiYVtNKvjyazCiXTw82pMLUrxARWtY79gzm8PskzMzc6zg3LmME8YB
1bPEzSTxiLgNwr05FjY3ORGkXu0WB24wjlkFd1J1C7OJfkZ2GL6rkMSMrg1RDjj1A0RSvFUez5Wj
DPfoNcvVyydsy4v1aS9eua4y93utP/5MOhu18TtDF3LeOIKbyRuPQZHFO4sQkH3dEJw8GOl4ySXU
z5K4opVlIrspSe+NiKKOZchi21L9blmi9Og2HE4pL9LKc11n1/fcWNksSo5t56ZFRHmpYgTPEPn6
Va3R5moy7DUr5xurLc4DxTpD4bg8ViPB3v3kmaeiHEe2e8MXZrL6Ui4MrYE+xzuaiTXjiUvUpQU2
VkvB0hjYE+Eox5wEhhYVQiF+qCrvN3lIsojZtE+tj1VrIXCq7JJlPzntJ5SFU9Pm717XnCd3eu3q
7JIKhss4bHyWkuvKCd+WvHzuOPFIF6AuiyYDxQ0inS3MdNrWMXO5uZQutfLmPDRxQr3l9dsxVd8X
lJc7ApYznBrtsa6dhQQT9t9R8TPzqW46UkePY42zqKlnAtc5m9aFW8APTvK1TY741DAq0c3vlKYt
8KJ407Bk721l3mB9xZUMxxLfPdb/9oz58wmpSvFSF+rd0wt7GS3lHlF0RUcmHpjsT9tWcmBX9sj1
6gI+eGFa9NX7+NDQq/iPOWafVTOGmMih0x8R8QwnW+sG0DjF+3yEzQv9DK6isLdMxyhbeOG4YcSt
m4tX2+J+Kt3xvmlov6KU0w0GRb5ZtGaBVPnh2OTYnT1ItlrXEJZ1/DhqrUOsVQ/YHbZMtj4jeBrB
YD07ua92gVZJSLDOqyEfQu0ku0W4T9JG5uSHOW8+tTebXzy3W1/Opw7E68aq3A+19MNGkatAZov4
EnXFTKV/tAu33toR9VATRm8mOU5ROZG61/LYmdmwjdFRrSA7Z4RONLgjtQokNVSIpqdUG3BhM4JN
Qi3UbOBJCn8EJnPVX284oN5VYA9XC/simEv/4GRIYBhl3w6xvAkd9aL/knnIx3M975G9I/dSgNLc
dfb8aY/LjHkGMPUzQ2QBSADgtSgV6sS6Ho+hBdoYfARaU5QuECna9a9uWWSF3FYG0FvYYF9NTdVA
7CvaE1EkqOvDHykKmlayczHDyFpXWl5TRoztZO9JIK4MoA2Xovl/u98CNsn8X3S/sFC0Zfefd78v
3/L86//8+L//r2y7b3/cNP7+lf/ZBHu/IZJlnQiNkn8RHNN/aYLlb6yL+c/RLrLiY8mHAfwvTbD7
G+s/jEh6XW46Ugdc/aUJBn/4+8rS+bWd/DeyTsUvmfQftubA//gWSM59bPDQsPSy848y6tyB0LKA
5VgFss83EhfeCg7RfJQlXt+k9O/AsyHVc8nzi2Nqy0l4d9ixnhbELcBAmOeluduBH/I5mkdCFjom
MAu04Lmqhk0zFQEBSbixfu0AoaUwiW9oW5OuMx6iejG3kVdFu7mSH0tHOo7D9PzUuYu6zE0rt3OB
ZGecs2CHwgG6AnrrFXDES95kD1HRNgyZZH4QUBJ6Qr+ObM1u05QqbVbc/H1ot1dK3Q0U2Gdkxd07
uQoU/0ggu9Rw91QxxSmjD15JsBp3kcpcuPCGedJXN6cHsJ1ojC6WPstAazw3S3wIVWK8elKM28AB
XTVS0qcFZl7SC5himhjw4sYzj+aIt9fInZOXt/FeLMMjn4EQDVNZVzfr/YtA0LvOfbkVvTtDoHWe
w54+mhTx4OBr0qBgMI8+SM/8ZDtzzo7mtm0YvInlKbaNY8M6wewZswk2pfy87gdHTHoHAePqR/Rr
7LVaFoLDWsJ8IynVQ6AtYF0jQ/8sl+RgQkHe/Ad757VbN5at61dp9D0Fhsl00RvotbiicpZ8Q8iS
TE7mnJ7+fJTkKstt+1RtXbRxcIRCo6skUYtpzjH+8YfeZrMWLR1Kzrid36EVo3lI57gUg/rMWUPW
fNCdWrtRjDjba0NzVzYdjVhvP4LQwbZs28tYOBDdG+sZX92SZigr1x265mUGEcRrg1Db5xGwI5Mc
d58rlMk+Kbagxr67ZNaYeY6Fo5UeKgn0R5a3KZrnUBDqQLPRJepFuuwysqsxejIXsjKjpVOyk+GD
4Y2y2E4VckrLTO8115QwJm2KzTzo4L6lBVt7xsQz1CiG5xmXBszBBWHj9230XTaJV6t81MNjt4dx
5UboYPNqgISucYXmWN4bIp8wYy4olfwwcFeKazSetBwo1Jj8LCMgI/JyMnNTJMS2EkqExRWKgUUa
E7Ub0bwvncTBLBrO7qaujGfbp67BXvTCneA/Z7VQz6pCo3xXGtIhrcHcOG6gLuAsPXcVLhlwAG6y
JtMeAjdc4weDsTOldFcph8Vgl+e5g9tv4lYF9Bye4FIf7VOz7o+DMKzxsUqF1wNngVog2PJ7zKvG
8JlcJpKAE0NDNjeN3K/B95GK4QLDufZX/ejiA2VgPwcbiZzdKHC27kh6SqbJxqb7xUI+EdJziGyf
gzirlW7nXjXRthRCiy+hb1srtw/rpUgsKgVqbrizZH1EljEcTkT9wudUo02PXc66iNppR2qkejqm
0biB+iT3tBuecHiHeyGphfANOm2dUAIFlPW6TPt8bXBl6KvaghCSXJnWGiybNRWKfTxOkqZ/tEab
cLXcvCko445sK7QWhjXgNVqlPeryNqYmN1duqZWnPKIjjoma3ADSB2d2n59ohoUHE9rXiwaTM97n
iNFyTqxM3jT9HZNXZk8O9iCSl3ldFw2+/U07blkBE28YlJBAqYh7OYXUqRnz6l6WePmTfVWaJm9q
p4KB1Xl6ojOlW5cKLOS/v10fy8cK06EvzfeZ4u/oPld5yj+//JGfHug3NPgAyzV/uV8fyaD9Dq5+
+503uFo9gKgFvCxwNXrh/byC1faBYEhHXrkjXsLJv9mmBT4eKJ3g6bAc4A3C3/+6TRsHtg3ireK9
+vrdv0MI0vgg3zGCVPyudVdAb7NVx1Kd73ZqJSV7K/ZjxKOuvI1VuRZZs20xwK9gcqp6fkxz8Bj3
5emoxjdts25SMlqMWGUSTgWfDiTIDGN1rw3YAMzMQNHaJ51LfZxG/ReZE8gIfzLe15gxLDDaudLl
rYkhGREx8SHvs8p02ThXLJCPTK8vct/Gg8OOz8yB6pWR0XXwwsk1DasDxXkC6NrDKPeXBD9dsbjD
NGiiz7OTl5Hrl2WDO67uj8EOQQ+aFsy840w5QX2hb8SQr4qUDnrIs9uGNhirwFurKfKlMmf7AC5e
S93ahcMt2icXs3MDn9p608aQESPu62ocbAVCK0l/roq129A4AAw5hHli8xK9jdc9m5/nQiPxuiyZ
1iEBQUizzHMrdSF/4Lu4MtAxecIqx00IVwqjSzgzU+WyJ0Kjstr5oJjJ93YidgXMqZUprds66Eww
CnVFTOHJfEZZwA4U4nSwUwZ82/RYJiT6tf4+9qvhpK/aJw0OJoohZY5QCxu8Wv3CK1tTbuhz6Akx
Ec2CowRzmVXX2Dj+uZayFRW8fr8pt0OpI0hpAky+hH1XgzguI6vYQEIIPYDWddcae9usxC6Dz0nq
OdcOUu2piDts7cPwi+IOD73SraWlEh2KSgNUpvevygHVRCaqm3KYtQPk+RWqs4ugsCxFp53gQHeS
jTRJVfkYx1SLaT3C27WRKkuQsiXedgO0lsGh6iJhmJ5x0UmXBB6tQVKFBjzHqG2BkGe8huzb4gYy
WYyXg2ChC6wSJii9aHpo9icdF7eX56DC5QUETCmXeoPzsiwtTOPmBzI05Jd5DH+M2ZpBfgO1ExkP
bKaYxyzqLJHnrVq6G6CQnRl3BtIBgK2kw9LLyMdq12TFtLZ6DEDcIWRKOYPl6dEQa4iGZaZfEPhQ
L8Jao2Rtc+72ZO8wK2Nz6LCVwH/GP7IjuzxrolLZYoEmlxRZRCvZ4ecq186Dvr7TZktQ1hrT6wpb
21SSeCAy79jbDCKsoVnEq5fLkQSQsFcNWmsk8gJitxbrRxXmI3va8S+F05uYGqK89gmsfrGqoQuv
SOdgUzG1Gv9LM4EMYxPto2afMiU6GydeOBw3yO4Z926KCwOexeciSaptn2AWVhs8BHoBMzxyGCPX
h/XApyos98rKi6vQfsiwCMmM+pJKXw0J9QBoPewS6F8a5XKQlJ8UTfEIPVu6hNCsshisg/yesyRo
7ZWSwE6BuX3a5OqXSgzohNxl0r8op/y9kQMlIOTfypZkH9/2ioYQ86Li0jRZUJ7IMVSPeFqYJ2gk
iGYFHEhlUJ6jurzF0485W0e9RNDMKu61al1RIi1RSCA4ZHKwLJXyqsbMekE/jRCigrsXCv/KKHii
5jujU8KupCI/x4L1QQ+Q5EHdeCiT9ohp0Oy5S+5gZ/jXolDIJjObcRX0wwrdT7PKHeTtdGv4O0tc
ZvyAKQ2ZKwPpQBOAirHrXGY0U3kFBvp58qcd4aYEzon61hThoTsoX8rRXwmnxw6DE1yQokahEWOq
Ajv6oaZcPrRQTQGQ4+jDerVDwAj3TFV5n6UER501Xy1SJWlQCSsddw6YAAr7eD1O9lYR6koLO091
CExEf29glacoQLrR5ySh5FU64j/cVLkaCcYgoWhdol1ZNqbC7QseVZJHZKefpQ5zdn/AnxVRB6Ar
nEN+Bm5iiihIjumNCQCJ382Z7adbHehfpiNvp6XdYSn5bBT6EcbiCDx5SibnRo+tGZYLCw/H+WPc
K+I1076ToLcOmfevRZHudDucuMFmia+3eqsWALhYf84TWXcJe2HhEmmVFPWnWgVyae1NgSIowOpT
Ne6tAqp1IE67ND+NbNeDKXlW61in6PoyUHC7Ey3XwN2lJOLpcxEIIw7R3HUAVz3zBS6fn1rXXEpr
3Dpi8Gr00UXJe6V1F7P4KpMbp35MoKthvXrhICNJAvFoAIe7bhMQ8/PFGKNVjOmJ7+uLDtuKCB5D
F4Y7FwcH3P0BaFycpetNNWBNWpZ4Aj76wRdUojaIYxFwJBjt2yxhg8or5wplzUY6zYVvqLf51AC9
NydmlG6JylzZynhJx3URFxYk82atBpGHz/RhpJLtC7acoPty3Gldjf3aDHSIMMrWV6JHoOobX5j7
RG0Ps1kPEpr7ioEkTcVtQYYUdfEJa+4yNuDSQAysZb+ue7LpzGRdlRGBiqYHSRo9W7XrrPFkau09
dj7LBijcTkdiP2cf9uZx6JFCZPHOaOTWZdWzMxKmyOwd0mGvCvMkjb+MtX7tVtphVgMj2lQQ68G0
93590fXZzgm0RdsopxMmr34mjqqhgVnHB8Va+yjF6B0ZCOWzPsk7Ct/LynV2osg+5QIr8aJC44Ix
WIn5BEaDsWp5LmAExnjKrdUjrZmDVfdBWSswrASuZdogjohhL7aZnXpMA491kuI8PW+32DVf0pCM
JOJCOsMiXFyDr/WncT99iePEWZEYSWJnJnTG2UG8igVTqDQeqe5ThlK6ryZe6eI1JpKAUMVAU3ak
/eleH8IcaIbK3aPDZPwMcnKRW6Qgtf5QLxgjoZ6AaoD8yqVOgbu99H37ipcg3Ew2pOfMMWJPzpxZ
pwspejobfiGJO7oWJVeRbJNl5I6HiKjEnrHoNYmsSG2ckb4IE7GgR0rUDgyc9CG8IL8aD1GEJ9kI
G3TIuOlRp586CUTSmhkGUxRa4DRFiQhBtPkymEmzskQXfY6NdLy1RvjgQ01OWmeSCqd19Nt2FxI9
VaVb3yLoNu84UqsYO6TCoxf7DMMF5ieyLjFcwRl60cOSRiA8OQneNJkCAZpqVKTVkRrxpE00iTvo
WZ8tTVnKqJzJmtKHLQr72Q2OjaLfxCr9oS4qE8hCvxVmo+AxQhWVdWBG+Jnw+MXDndmVN35Pr9ia
YEe6DudIao1zOKqDJHdPQ14VzrT6tD7v8Qp1RfpcGOlnva8xY9IxtcWMN4RD38ijQTMOiVDbFD0e
8A04f2euunpIjxPl3EiQ7cUSUdasKl6nJuLO0bQpcmAF8AgMSLJuILLvcgd9L2ymYK3jNrRMcOIx
5+wAObafg0LtiYoyJq+gP13EzKzh+elfkPgSLoyVINLV9ouFxhtfrgu96CGYJGSII86OPCgATI2y
GUqRMqCgY4gkeIkWOkOxhYwUGxwlwMSvcW/4URjBg9LvjIHz1AjrgvobBmsBZ4Q0jrDc5y1Er6AX
zk6qFrHVUYbX3MAcSKbGmQt3a4FXVOfFOnYqZJ9epkXc3DtM+aFuM2VX0drLAl9tKwH3y20m6DlC
YWayzK9iCMPLwGqZ2OiwtYviSIGUjPtCia0sUoHAx0sbw28kvJr7lKfjg/ChE1rFiU0lwfvFS+b7
uA7FGgNrAdN+m4MgLmsnuSpnYgHKPGdNXPa8MTHE0uyZbFj41ilj7COZm/4nu8bejJvdeYNg9GiM
6PNEq2S7KgLIGwok0UQ8ddsc07ANrMH2KJ1CqPoyrZbguOmxPtgboMVioaTteJlEFbNbTPWWatPd
5ToDNT9sV+SMQnUlawG4xATkbBQm7gEs1xh+vqxiuG4Ye58MSEqWkYKQoYXhAzAAIxZJrWQGngMy
YQuwbCHKLWE436cxydcBbIhZHoblmAvcBdri0n1RTGrxDcLFYtea4pPfMQmIcXJCOACqS8UJwwBG
zmoEGGMnL4THvJqWjJGBR44YHZhCXxebSAd1J7nHLIwsu7K6DIxHuBJYGganpj3L+VmARmEyoMkQ
8ocKNZpxSYYxAWwj8NhgaxSpYQLGU4eVZ7cONEb6QSBk0iZTX9vqg7MqMNC2A0aKaQiGhIH4+eAP
F8oAgdxMpqVVJ6FXN/AHlB59PfOP0SNaQeA7EUTX+CwRFgky6KVdnx6X1Gm7vqWk7Ij5nSSrp9P2
13zgaDfao8ltwxkp120Hd3nWG6tOa49o1h0NyOnM6HSc4aGiYFjgTY7jVwaSPN/a3GYaCV6+nDqF
IA1nHefWSc18con2ZryFdpAg8VSY3qX1HX5bkZePZBKPCdT0XI15dDPL2iBXTfcpFodnU8V94id4
Shh5ogroNsz7AXwRTQg5bIuaOPZcgHMZbTHu1KStoCi003GaODMSavl74tBXIozw0zKba8eaPCIW
ec97+A2jRVAHa/CdkdsnqeFUXj6YLVr+Xiz9tNqNBmqJpIgnbJEHA3tIFo3AhAsAxHeqd5BZsDZr
1zgfGvBJQHMb3bzTK/dEGWzC1DEN2LtKue1nY6lCXAQjvChRQEJQRbEcyKo0hH6E6cEhLubPIgKs
TXJwb6UAwA1HOqZY6ZhaO3sqHJzqc0rIVimyVRPUl0XJUhE7PJxpHSnrmVoNQkkcn9XemTFMkwIF
7gIJ5KNTpOFKdp2+1QoD+WExkciGITVG5PKpVdP7uIWKKussWqZ+a5yOo9Idc33cfRW1gMokB3u+
jWKYyeVylNGFE0X2OtS7E9NMHw0aGY+R5QU0kwzkQDu1GTK3muKiEiX5eCsIAThV8THYhTW7RVwf
qhZ/T9X85t6qBEhyoDQIH3G2VhSHtbgZ9kgp7dMXFzy9KAJMqobwk84Uk8F7nhxh9wObTGP5GZ0H
Vt1Zts7CEGdwvmDcngsM5kWMHMTsd7FibRg5rJS+L7aKR7lLK5vUG59cvGVrCMgqOtRBPQ0wB3C8
yq7tRZ/jF9C51XRcG5m+sWVlXyUdkXi8Q2Q3YnG5wk0RngGm1LyI46g/VS31v+365Z0ARdm2Rkm2
TRBiL02SPWW+PS5R51KbTm4abaKucg8dNF07pbPvDU1J3BUZycbRgEfhMlchH8W+OJwchRj5uvPG
VDsjIQ6M9wty6ce5D8NE9JYgXRgE5V6rjIdap1Z2zaGYo09Yobpw2qkG5s9MKPY6vO9F7k/yWOvU
zTeju7PXkdc/sjY9y5GV1P/6JyDeO8EdBEmcpV7ke8B2ZHO9H4Q1WKiqlB74CoQt0abdIwYxy6F8
ghmxYzbtFaH+/+eqz39lrvoqtvz5WHXxUJMo9/jwfqb6+ltvQK11AG/XQICpwRlydPEnr9g8wHFf
MG21DCBZG1nl14mqdqDxGyqIrG0yCzLAV9+gWsPFqHnGfRH4ORxYc/8OVGuZ/0Ertlz0wMxveZzw
kP7+UXKEj1tyh1dF21RABIrdn6pKm1w0LpN93Cj8DZ+UdAcqOGh6nboVhaqh50GTRzpQdUm0e72O
hqHc234nN41u1dvKT5o9ZZKxw6z21o1cRpcF+EsEaENMwvSQ6abAYK/UbzEqlJ6r0IPiqLy1pXnj
FgmwAhSwFTQRZFCNDA7rHrlHmhZyneA/ucTDXGfag2SoxsJqV07QJAfp3pW9nR6bnV1ik6LWkFVy
e+2L0t+kJfMpP6vuVMFWDcu629VD5TAAVu2t31adp6hjczo2AhIa7Jo11rO9F9ZUOdgh0YDTma6g
UJPWPpvkqzCosPmdSNdFLg/rLRkOi7lII5UgAiV2nBMLR0vgXmqGTmUDmhdu1hp/q1a+j0kH1qm3
iOwdUnHw1tibUpw6U6DufLMRHm3EPF8zQMJGBq0XVYuKfKFyYsd2hfnFElPt/HZMrHpJs7RzIxQ2
fnWHSVJYF0e0G2eBJfZ1JQ6tsrtUJezFzqj3ULPJZi3NVZG5F+OU77LIBo5icOgb06YrJ3AKGpC+
V67S1rC80bd7+LZY2TORx3pJi/dR2t3pc/VFjimR7gOlpiXoV/JcOgs/6TdWjo7D4pcpQBFU2GX+
mYTkOwsbXafhkQmFpWwQ6jcbIf3+tA2peLHKE+t4hGFtkfHtjfF02zj+IUk7ZLNAZcSbSD/HAO8C
I4ArZ+7XSPExSs8PIZoxn96WBazezMiYWqYtsJSue0qQPU2RhKSjWvvUzeCelCoUIDH4EURlM0Ag
CAk9iIU3mlReUGmWQk+uJKI6X0B5LBvuPekXxyWm9zQk5lnUdWvcSZxD5Gj7dkisVZ5kj06ebYQL
ia/P7Ce9q3b62G4RFB7K0XgGuLo3JrH38dodpI7rQx5XS1R/DP3FtFHq6WFu2xZTmWSLifF9EOnH
VHNwiiErJ30GexzuYaXmFyomL47AhQfGVwsSU31+kS3Ts2+cGKOmKHtww+RT3JRHZBHcIHV+MOGf
HkfJBDQQp0f5XG3pTBxlQ2+NccutqspnxymONBsxNTklayeAJszU1KmvJCKBo6DE9TKOsc4cKVMI
Kh9XotCNDXmxAdo/WJQ82BZmSCCRkHslz68VB0Q1xYM/4UiuqnhRDMVKCqomacPg7d2e2QdtkVCV
6ZD4LLQ5UODhGgYEyAv9TGbO6FGoAZEGk50wEh4eUoXGsBzCJ8chkX5UArRkQ0oSOCrfGJ+D5ahh
YB7qLYWS8K9LQyfjqoiAZKBRkEQU23Scrt2Q501g9LIyIZ5Gse+ex8TALONWx7e5qWsUoZiIpQJi
vJ2gESNiY4kMEcWbD7XJ0VmLSgmppDQppGqIfb1WYo1GrK9HKAakBCJ8jO7IHeEiMjMwVxasZJ4w
FpyRlv2w1Hrp0ZOgPOu6ayyTgpXA0g1iP/3Ri4641RjMoBxu23all7BVigqKfOjm+qLX/HtZimfD
mq4GIGvgLsdjSIXR7UQ+jDwrkxrzlYbzy3uVOZgtUaTrylUeW7eTGWChE53WsXNiqumKpKK10wPs
BcZxlbn3egDKHviRIHsr+OzY5X2SlNaqSXFonxRnhXdGQVfjfzLcjHYNeZfBgqsRgtxpU7yJqYAY
MyQ6hE/oaTF2Lhitwkz2kt4P1ya6jdMobvTZDpWMilonv1RUxp0TiuPZ+SgzothztVo9GiESexOs
Oxh/lY5qL8avvI3zCxfYYVkH03RC+AfxFrpfi2WATfFJ03RwJ/H35CoErtfhtJPO9lMqClsifipP
azFq7eozm6i6fZ6m3cKRYPh1OvPf8vqzqhn7ZhgQeaPI9RAa3hSKDLyKLmDVm8m5dPEIdlpQemZB
sOFgzcM6wP+pia1zbaDP7rReObSs5B49BGK8GspCIXA1I4z7Pk9kvu4qC+UsznGqMeGGY/fH+M+j
qSnHC5b6i8Hmhaj7+jI0A9QwvnlVje7pGPWrKCdiKkmyFCtA8yoSYh+29UuYJSIUQNIN1cVhI8Bn
O5dCOxtvQyVXT53UuqgaJMRTlJrkFsHJrYfck7MCrYxVylyeUDCvT0xLC88fq2TH3VzWlm5fY0PC
NmzPIulO0oOTxoJOAWk1i9zD5GBLlqCxXjRFl+zwAqMj7w0oqjBFoilXoIsUG8Zn5qJugydrTipH
+MOM1UXSWisonpP6jiHjLP9j75jq2f6nmSPInPx2CvtPaqjRw6EbIVZFrKfMmqNVwy1pB8d+lJ5L
uI0Dq3PVQ9rqKtpyA+8uAAfrWXY5vnFtdhNYznVXmecT9hKnhpmeGjKqdjWeiNsK77kTEmIvlJmK
jSqfFAOzO1EUjCUBo3SvCtQvc/qBWVnxeW24x1osn0yDPU10oG5JgiwZ+4bHMjLTRWlbCcoMsXVC
WMQGcMnYXU5lEG6jZE6gh3JBFOkQ4VdXlgtfLz53QW5Q7Eg0E9gdLjS7qPB9yR7DbILvjjoLP+eY
Rc0mBEIhf2rJLAZ9d1whT5r3mEybVROjecVU/UV8HdB5clXxiIE4lurrNJg3h3m4ZpbWRT2xXwjD
Ziao+wjq5QBrRXplQCfn2DgeZvFARz+zbmGcFcyC86PQV+WZ5UzOnjEnTwnwFmncI1bncS+TvWXX
69BEdMX0C6eaBryaYUmy9HW1uYqq/HbIkkdQa96WwPQGST2B5flGT7uNavQbCM5ouAZcFXQYwVI/
MtToIe/U28mlz2T65PWuuCVsLqDxrm4yafEiNlcDYgIsM+t9VsLmyXqMtWX2uXcJ1ioqPmQyLiH8
kOxjiqt6IqDwsBj7bENJcGw4WO2V5XXSE0qAj2RNGCquXWmXwGfFtnlR4AhybCVGdknOWsAcpb9G
ZQqg0ZPpQXzQaujiC5tebusX9V3Uuk/+yAKW6tdWEE9L146MFWb41koxwLqHmpejMmPrcIhn8LhL
G4D5efxg+zcsqBZuQzy8TK8FagoqLUalrBSub5+1g4Qqm7n1SgA5yCZg4m5d0U84J5nMAlYRjj+Z
jKcqpQq8ICYPLqqzR7e3z4LcxyqtVWBh47zdAP9haB2e/n2uDhQc/vnfsXDe0Xk2z/nJQ/pcf3+o
35CqIzRH0Jr9vAc8ZhWvn99xal9/5a0BNA807qftWhj36NBy6ObfhKVY9DBQh8MjEG46s6TzawOo
w+4BNVbx7rGc92E8Bhweon2EoC2Ew/M3GLXIV78DEgi5MhxVs1U+2+x6/R1PJy7kCCytoJyxcbeB
KHITF0NxMnZs8O3kHo3ulHhhC1VSStDeUpvFghZ1so4qbSDIYQcDiFhQizXtxcLdijv1CK33J8UG
H5x8BNamILB1jCidQFyPQvKzV7AifOxL0LPI0BGUCPQQGM0pCOY4kBlIkn9zKl+clvcM+ipwuy5b
ofTq6YiS4sJRiDNpG8e5qiUdV50wBMD3+AvyzWib5jA9rJL63THNfqVJ4k8wk/TaMfCctNwyygEI
ZPoF+hLRnwBm42dnMIwe+bso3k+UyH6OcRcgWkGc4Ce8IVBNOxvJPd+pNXPm2p73ikpBIkfS3krR
so3TF49pBx8EoUiz6CPqp1F3k9tcsS5UNz+LIsPYl/jwLBDp47Op1vRJAYOEpFOpmXDg6HFMY+AE
ZhSGBMUlKJaQHN4LC/6rIh9zZaDNi5lw6x3FEHUcbSlWTGhu0uumInW9d/JrINf7ye2uGEhfxRk6
KKeLkfg0FR8XNiYhK+Rhx4TxJU54bNsJV2SIEUw20SpVMvrS7NAY5Z07FeCCIPktslTck0EtceOp
KpUteARbb3qwfh4LdaFcWhgyKMzFFIfaniJrgQ3Mkd5qn6oUH+GyulUTgXVHEX5KQ9LjdZULGGYa
PjPBUVGzBRfM0L2knPTjSRHbSpIcQiZrv4d30J+R3Rl7qgYhqo/zE9jYsJ8ow2HHNskC6xF3haU1
6RKqXe+4ZZd2PxRXEzEXCy5zj51zuqk14TVj2Gx4re5dxcEGoB+ukqFNtq3dPJQ53s8Zbq0LWUKl
Tu4bVMgQk1Zl5TwmPV6KKbX8aH6y9IJMo8Yrdf2m11UaCfaBKMUDoOchaFoXfmyp3GV6Wq1lo5pz
aaVqV+TSEWJC1u6hKNruc1r21HRpWwClh+ksQ4M2cdY1jrJygUU2BD1hq+00Z/YcPTTMIUTNPKkn
lcgK3Oe4050jZBlPdVloJD+l6dIgDW6X9919CC8XbxWTEV/E4PY0Aio9DecgpKirjUXIKJx7CGOO
xv4Q2yVtYdjR3hqY7DRK7JkaVtlMkm2C4+SV3/gkSwZxeqiFQTUsq6BIHQJg3OMyE59a8poYbirk
dKAaY66d36Sow4/rpI9hSBH1FKRE1jCDPXdrhXKcAsTjpQ/PMLRAUJoN5+0cG+XPAVKW3l4yKmLS
/BIuRcpUn9Ohq3PwlG/hSwQ1HFo4dRl8QOAoGi3SqmRB1+e0EaojSv2gxRfHRapF0AR0CD/Ckr7t
9VtVmsYybZueSBjzQpCQlZOUFaAhrOboLCFuA8ck0pHianQwsu7PLYyb+Eg4KaUTveA4h3EZExVZ
Rj7X5J6ZL3FdDlfVNpJqY2Rj6hl6r+5odLINgMPFMM4aqsgf904jHdzNYrlLSQaTIilO+D9P8Rwa
5pIeptgW5qoWkt85WIyqe8kPHzv42iKZI3psDiGr5jgyPURUZcKg72AAUE5H5YbFVKxSApRXNVE1
hPcQblbMMWdyDjxLST4ba2xiVDjEoDjEoukKgxUxR6VJxGdbxYRKP8xBan5iqFf9S7qaMwetiTEa
duj6e6Y2sTF/LHdN/pU4C4Jkp7TmYURmm54jxB3dOaYCnehnZ06uwODdPFSS4fplLbcT3tM6pheJ
qYknjT+nO5QpGOwsfXtOFqtcLNlZMbIO1XQ1u6fntIzeS0OUR82dxJseK8ThssF1HaucPS7C+5Zw
o5NGR+egG5a1dkL6C9VAH21151OsJ6uq79pV/uLtrmGWAw7psg4E+caaGJ/lxj1yXkR6A8wLq+su
ZSDhajfQ31uZ50cvc68kwrgOX7Xi2C2Z3mnM/dYWpeTSHOEMDGAJAB8YdDV0bsFsRWT7A+FBNI5z
XjLRVG2SHqNevKytqtuaZf3ZNWncSo0+NaoZxxtIfon0JsLbuElbVkSGYqsMCHChVYG+5I2/V2r1
gudKR61qn+lyOulCpz7KksZZDzrubl3TRdxd8Tim7hFT0lUrCT1RXPXGpk1ZmpKynoLgWcOuhulK
cx5UmOLGCu6S/RRz/yMwO1ez1xIy6FbJQ0hnfgrANOPADASR7pI1h8/9qoPq4MEmgD5v+vVx0sCW
Bazx0qJcMhpVLxQFikPDxcBRGyZGZ4/9NQgqxt1OE3s2ajiMdtQY+2mXUy1Gmn5LUWYRWORVotBg
msrTpO22mtIwhad03XQm+SnJwNYfBqgxrUDjBaSGxn6b0W4OaFwpRDUlGm+nAxNth0AA9CQa9JOM
1AveTcasuL0dJ4S6tn311MJNKKxWvqaz/z/jtvJ2Ih4DitXLvOO8fa7Gi2c4L039tXScv/syaroi
mG4Wm/3dH/r1gf7xlyYtpq1+X2W/fKaXz/KrQyQPfOT26ZmkSpVRi4rcQRDAkeRZ8PbfNXHggLiY
+jxHoY7/5qL87LR/fUav1+/XP/Orj/x6QXZP//on+KT24dMWB5yaw9x6NqmZv96fvXYw22qaxjxg
+q+c/WPeZs381FG4Z9/2SdrcC71rrH5yy787wje33ODcTdMk0xNhA1/c4W/vPP6o1vyfnfl/+Pr9
HgAGed+nE/3kIjw8pRJ8p24q+dhwmn8+9+YBfoSWrRooOOYvGslvLoJ7gJYTRyMXccfL13/rOfju
BP58C3Tmjn/xSfjuGO8uAl2sqatEy758cZbfXASUrbweOk/c20V4vei/0VJAs2bQf/+V1+FXF4GO
HikwB3v54qp+cxE0jYUQZRAk1ter8Pu9DoAQH34dNPTIYC0Y+bxehO/WQ533AVDF0X6/R4CEIrau
jz0CxoFgkG8B6/zw7GdqAa8bUbV/fPu/sil89wz/uRjgzfHRHRGSBMsh93jmUMxf3OlvXwPrwEDf
brJa/KbXQNOEg5Xcxx4Ei72POG/8kF/P8v2CqBmUBY7p4AT+8od+p5XQcCze2Y+ePagqbn32d/de
O0D76GBz8Nu9/S5iSUwGP3riCEMdk9Xt6+L3fgvgzSDwWdMot1+/Xi/0b3T358tgqB/dCQ37gLw9
1oBZZvvtuy8ONNPUyLn/3Z56fV6vPn7zXUcY6Ld/vP9bB5bmQl43WRnnr9ei6ze6+excH70E+oGu
M5AzZu/Nt3P89v4bB4wBXddw3mrl364E0rGveP1QTMxIwf2jO/87nbDBDmeqBnvp60X4rgQyGEnp
XCGcRF+/freX4Ud+Nv+LtoiYdLpDbRa98/V+J7AP5m3G5n9ev/vWhv1GL8OPLG3/9kXQiQExLQCA
902hph+A/lElm7/dQvgjb4S/fdrigGWQItD4YRXsMHh1DJVV8Hd78H9AOP7b565yaynvueuvT/b7
516zKBA0/IjV11LjN3rgfzRq/9tnrxFug36AFeT17FlLv13/Actc4DJIvn/91v+FS/QHmIq/XvK0
mmFU+Vz/CEj92Q98hRP/8/tvUOILXghi9u4HZ1+w17/92kHN//4/73qrF7jzm29+hT9f/s7br7+d
4H/+6Xd/6+tZff2PW/lczclF48s3xrePOfM6/vXPf3/Gz3KS36J9L3v7nx/kX/989zG/2fZ/ddxf
Eu5/zuj/o5f41bGXD8nD9x7hr93oRz/1krC2h+y9+/gr4P3RI68IcZYPykWePgTZw7eX+w1a/ugf
WFcocqVy85w9T/LhH5v5397/ndde9aN/5wg4s03fncArFvThA//cSeeDz8tRnn5+qJ7Gdx/6Fc/9
6Id+TQSrvz3yW1340SOfyecnnG8BkF+PNK8qb/jrRw/97+L7Z+Otp/noga/a+vEhe3edjVeo7MNH
ruYjwJX/d9Lk//j3kwyev70wgCczEvHRv/Lz6IEPPoHzW9nkXz/gfCvfUOSPfuKfc9o++on/bz6U
Hzz+pXyUybsn5Q884aPX5JJ3XX63iP+B2fz64D/aX/+YQ/7nrvt1vvijX3tfUsw/8Zg8P1T/838A
AAD//w==</cx:binary>
              </cx:geoCache>
            </cx:geography>
          </cx:layoutPr>
        </cx:series>
      </cx:plotAreaRegion>
    </cx:plotArea>
  </cx:chart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_xlchart.v5.9</cx:f>
        <cx:nf>_xlchart.v5.8</cx:nf>
      </cx:strDim>
      <cx:numDim type="colorVal">
        <cx:f>_xlchart.v5.10</cx:f>
        <cx:nf>_xlchart.v5.8</cx:nf>
      </cx:numDim>
    </cx:data>
  </cx:chartData>
  <cx:chart>
    <cx:plotArea>
      <cx:plotAreaRegion>
        <cx:series layoutId="regionMap" uniqueId="{E8185DE3-0FC8-48B6-B5E5-8C807A93A998}">
          <cx:dataLabels>
            <cx:visibility seriesName="0" categoryName="0" value="1"/>
          </cx:dataLabels>
          <cx:dataId val="0"/>
          <cx:layoutPr>
            <cx:geography cultureLanguage="it-IT" cultureRegion="IT" attribution="Con tecnologia Bing">
              <cx:geoCache provider="{E9337A44-BEBE-4D9F-B70C-5C5E7DAFC167}">
                <cx:binary>1HzZct04su2vOOrlvhyqMBAE0HH6RDS4B82Dx3K9MGRZJgESBAmA49eflGVX27tULndc34hr2SHL
5AYxLGTmypWg/vtu/sddc3/rn822acM/7uZ//lLF2P3j11/DXXVvb8OR1XfeBfchHt05+6v78EHf
3f/63t9Oui1/JQinv95Vtz7ez7/8z3/D08p7d+7ubqN27c1w75fn92FoYvjGvSdvPbt9b3W70SF6
fRfxP385d/bdrX+vb395dt9GHZeXS3f/z1+++tgvz349fNifOn7WwNji8B7apuwoIyjjiBL08Yv8
8qxxbfnptjzimcRZJtnjXcQ/d315a6H5d43o43hu37/39yHAnD7++1XTrybweOfol2d3bmjjw+KV
sI7//OUk3jYPM9fB5Y93cvcwg5OXH6f869fr/j//fXABFuHgyhfQHK7Y3936EzKv79v76J59Xpwf
gwujmDOayo9f4itcMD4SKRMpSj8Bgz93/YjL43g+X3tqOE+D8rndASJw+ScD5Px21e5b8/8PzQQf
SYGyjGP0CIf8Gg4CdpIJLjD93Ocn+/i7YTwNw6fRH6AAV38yFLZWg80mz529Ldsf6bXSI0aooCkh
T8KBj1CKEaP8wF09jufZd4znaVwO2x8AtLVH8OifDKOXLtzd/lBw6FHKJMsEwn8BDqZMSCTZH7cf
o9mjyXzHeJ4G54+GB6g8XP/JMMlvbXfb/tA4j45EhphAafq150ohkKQIrOkggnzPEJ7G4d8tD4B4
uPGTAXGt761r4/1nr/5UJP0PIwk7QgAEkMbscfuDi/qCcPEjCT6NYCw+Ea6DgPI9A3oaln+3PIDl
4cbPBstQfuSCP4wFIwjvKaWZeJptZUcZlqnEjD9iBmTsS5d1/bfD+QtIPrU7BAQu/2SA5LfN7Tv/
Ix0WlWAnHDiVlI+WAIbwhZ3g7IimPGNgSU9Gke8Z0NOg/LvlASxw4ydD5aV/2KWtS/7VQHLyr/e6
/JGOLDtKU5xywQ+QwUdEYCHpw/UvreQ/HM3T6Dz5kAOgXvqjf8GfnyuDvLj1IDZ8XrEfEGcoGAhD
lLFPLu0gY6FHOCWUCPI0C/v74TyNz+d2B5A8XP7JAFG3AZIXUHF+ZN6CjgCNB3Kc/oVTQwKnFDLN
zxvhkRN/31ieRuTLtgeowK2fDJSd10Ojnz3IFKu+fbZ/+N+PxCc7whmFLyGeImeYQl4pmMgE+xqf
x2El3z+sp6H6i8ccoLbzR6+P9j8ZcK/sj6UHKTmSGZgRRl8LlpiAhSFQathB9Pn7ATyNyed2ByA8
XP7JIPjXOz+s648UxcgRITyVEEX+oMVfUjR6JB6CDxWfpOWDDPM7xvM0JH80PMAErv9kkLwANf/+
xypj6AgJBkLkZ53ya90YSDWlGEMi8ym9BFbwJUf7ngE9Dcq/Wx6g8nDjJ4PlwjU6/Eguho8gsyTw
Fz8uO1jCl4YCaqYEBSbjB3nl34/jaSw+tztAAi7/ZECc63L4oVllmh5Bmg+JJX1SmxRHMhUUQc75
tVl8xzieRuKPhgdQwPWfDIrXt01z/+z9//mXCz+UEbMjThFhDNOnGDE/oiKTHL598lcHUf27R/U0
PAfND0B6ffT+p0sjX+i7h5LL5+37f59HUn7EBAchhgHn/dppYUCN0wNEvmMAT2PxR8MDFOD6/+em
8heF6se4+ojAVx/5T0v0FIpdjDEE5d6PXwfRg0DO8nD9s2J8QLM+183/ejhP4/G53VdD/39dhv/r
Ev0fhxg2kJFvP55++KJK/+27HycIhzIOmn5iPk8i9LhaJ+//+QtI8V8A9vCIrxjT52U6aHB/GyK0
FZCNcAm4ZR/VygySlen+4c6DoswyLnmKJGI8w1AGaJ2PFRzJ4EdQGyOIE5ACQL7JIBgFNzzcouwI
4hOUzjKUSUqZTP84cHLtmqV07R8L8en/z9rBXjvdxvDPX6CL7vFTD/PiUIGgkEExKAkhkFF5Chun
u7t9Dmda4MP4vxyz/RqlIKrScTozHN1mcsJ5Ewk9XokJecVwdfHF4jzRJ8bksFvIGTgD5RAYDyGY
EFjeL7slqa19iiNSXRHD+qqbhGlPbCI6vpGFkcNmHIPJzl2xdN2lMcLxq3UqMFN1mrb9mWkT5k9p
QRq/o6MXdFsEjud8RKteT9Ji8tsO1vY9LgkuNqYufZM7X0m3Mw1f0FvROESPO+n77hQFbd2GUdO1
W96P86au64KedbUNWpmOdG/KcljeJ6Ohfb4GpDdljWSvCh7G38baVONuSvVKciKryV+bBXUvMmPq
YjNO3ZqdYplFq1hoCnrSrDL9jSXDWu4TkVULDG2eBqOgMMHpNkgKc2iNxkT1dTaanDKc0ErJpZ5M
PteLXjZ49ZqfVeOY+WYTeeNrRbxPp5NY2Nk+D1IXZOPKUe4tHoYbU2F8RcpSVDkCQeqttegq6ecq
bJK1nC46Hdpd5bMxUxmd+G+2tSFVzIXUXRcTd3bXNG5OXgRKF7qNEx2ac7QWiCiRmdnscYXrtxNu
szczSoptS3yW5qyz3VvRCX+FWjG9G0Kqg2KsFsWm0CtM1E1adjnmC7HvkAt22qY9g0k3tKqMEgnB
Io+JJfgY1Qlc97SSmyGxHVO6RzVX61JOZV4Q+mIsas52tG1olxdZGbdll8btOkwN7VVSy3641ssy
ji+CFdBnkdn+LWKuyrN+WdqcBprWqpz5emp0dJd1CEl6KpzVL3nqsN6ZMkztdgmFuUM29kLNumd6
WycNyfYzjZ3P+3VNUacW29Z+v46kWat8FSstrrxJxum9oH7G9FTK3rSrSssVdacLGqzbxTQMNh96
bcK1Ra57i0YDP9ZJCtiPaZ+GXdQN0aUauXbuCrpeerPzRdHW24TLwl/XAdP6uqdDrPfFYueuzcnc
VmYfI4X9hZlF4WbufVJ2yi2uHabNRAidrlE/tOaV7UjVnDPY9rALs/rh08qhMFCkPl0UK9bj8SyJ
qTcVkvDkYp05rze+FlmgedOVYl0Vngo2rhst23I4YXXBs9/TMimXzVLaLOw6nlXJG99XsGprNcJu
pnrt3o56zOg26Sfr1TINMOuWBrhZdp24abtWV2oYQx/eLmxO202RabcBS3FsMwke5+2wlLLN2zGF
9sngI9o7PuP61dh4MBXUzYvJ08E15jWPla+vpyzt7Es4s2fD1lsNfiMGqG1sjZRab0xmwkud9ok+
6Rdjlk2/UMHvSCYN32TzENC+5T0cAguJ/tB4LJ9H4jr2tmrFqszgcNwxjE/rGvtdUq7iNTVpLXcT
C+nLstf80g0YXfRLc1yVVvVIqxkRkle9NxsyLqkymO914CcNGVLVloXpFM6G3VqyV3Spx2NWAlax
HRXtmzKP48CvZema656hJB+s0Ehlq57PaI2L1+MqBr+tSaL5TUbaly21H3pXTFE5PbM9aiI+Gdax
larVAyy/ppcVeOMm72U6vWgxeMJGE/ee2AKrekbZTePscT1rv+MlezMaqVXbVulmWPHrTrh7C0Bf
8D72myrFx8k8hf3Sd8UJb4d3bbRXFI4mbEmcqg0qkheJkUZNgS8b+YCMXHoVE9Gf+kVu+mR+Nem4
7yKqdqHSVS70xC/GUETYD+N+8IVKFo23MmCtssFd8rYFzyoE72Y1lPpSmuq1sHSr03XNm5LELXei
ULXR3W+4xDSv69dtupwJyMhzhMvTYRX7DFX9acz8xmd1erLIftf44nwlQqg0hWBAh/WsdKHZlXi1
+7RoYIfQeEZjAw5sMM8hek0b78Bcy9Sekg5cqFnFDtwUe7Py5SVtMqEGVPYfeBiOGV8Gpd16XhTj
792auNy3rFR9n0ZFsswpXE8il9J7VQ50P+hMrVJsqBs2JaHvQY87SXBz3GpCVRfs8raogVrkRQWw
VBNCakTtrsPJOTHlSyrNDmL9qrxcjFpnHxdVCNunm0Wbqs6ntRp2aKTipkcyYYrG/iIts9OybuXl
ULAb1I1TXlnYPYUc3owjv0GmStQQ9HmU7HgUbVCyLi+JLsBVz9LmZWr2ZbeYLa3JcoLZ8hu4zilH
rN752PbzDQsQlJK61SdJJ9+ZMcyTSqM2bZ6OGVoVAl+owI6mGylmrDD4mS2bmhvs18Rsyoh65WOI
Yz6Lpb2d4gpuKOm4TTbdPDZbvbKiUaYf+22XNdN+xC07ntrMvFpQMVkYZClgkf2ktUqz8je5rCVY
wRoGleBBd5uKDPWpL+buZRs5vpW9LX+XSddleca9rLd46c7BSyxXPnTtxjVM/MZFi0/TtW5vqyJ4
vLPVsm4Ga+q4XTpYrdmXm5Kz+rjM6sIqb2hntkNPxMvQDYlRlZmqThVrmmzDJN22gNhwUZV1A36w
XMsNmsfwdq4iPvao4r93Gem3DoSsmxqYIoSEehx32bxkVwOWt4j1zVaUSUpVr11T7zEuXfaO1TLi
cxmhmRJDWSJlHypVioux23fZOKgpDllerkl11eNy/iB7TTbSubrP3ZLoN0x0a16TwmR5711dbgbM
AlJ10RO9TQuajZuQFVWlCGoWABzo2xtkmnhpdTkNeUsqJHYtqtFNaeM8bRLUwqTJVCSb0oTk0q5V
BvSq83w/jC1VYfTVlU1w2Bdk4u8kGuvjFU3oVNQ1zyUv6daHGDdNWZkmz2a7QAg0c6ca3fTgZrMe
2IRkN7xjoVXLsNJNFpK6v8BE6rypRt4rV4dux3zdv+j7ZT0mcHXOReHwCdIz2XQ41BDhy3K8w4It
exoM/q3vMG3A+zXNmrfpXPWqbYbquHQm/S0M2bit7RDJrhwTGZTtNXrNJ7nvJTNK2z4eF6m3J8ii
2SifgHtxoWA5K6f0Apuen5bEuhdi5m9049EmhBE3Co3huB669lKnAuWxzfYBXOCelaQmG08T/NKH
gmwhnLZ5X7RdvvbztJcY0xvdpPo4BV95HHtiTjR1za4Akg6eTzPVQeg7433i9+1AJRCbZjyJfmgV
1XV2MwKvvhn8MEFQ6rOzyNiHGc3NSdc8+NtejMWgmsG7rbHcSSVdiS9MPaDTLAzrZUV0YzeJNBpt
y8Lau16EYLcmjO2JkGN7uc5yNzhf7Hnt2zqv1iGAadNY8+cx8cCmyswUe5yscSOcSd4tTah+Qz54
SE5k15xwTGVxzEcsN3PXCCUT2+Srz9xZ4BblczdV9xA+A1YixmnPp9mfLhUkEAIOved0mlJlFzbd
gOsZtIJ4w/YV6hbguJUfjlc8NvsxWQeRd0H7TaTcqDro+bRo6mRnyBpfRUqTMa9NshybgMxZLE3c
WTLRtxKSGnefuiJDOYmZHM7GbI1XdZDT6w5eKkh3nc0yr5o06Ua18CK+EGMvLqjnGKhLMz6H7BFV
ak34tEfFCAmZmEunQjOAm17S1bWqQWF+OSE8jmDQovqQWQRb2tiF/F5yzPLgs7LO0SJp3qe+m3ZD
0mCdjxOS+64txaCyWYjN2Ns67+m4vOsm0pmdrKuxyn1G5qtsSgQ9rUuh/XEWWTOp2ZSOn4WV3TRx
rZiaa+n83o+en1aY2pdwpD3Nq8aG06Gm82lrG6OCE2bbcHPX9RH3mzXi8Zw5mSQ5dNXfJPMynRrW
Fkp62myJjq2qUV0mqiknvFvTUNQ5HcGpu6THThG9mCUfirFMtyMwm/KqAvhLNXWZyBcDKblipKoV
TXur92TgZFPAzjymnN2G0S3PdRabejdNJjB4AYPHPI1dczEVbXISwVOfD9VQ5cOoXxdZpc/Aq+Mz
YVd2OWqPlQevuZeiJ7txYMVFCl78ik0t3xKhE4j5pX7Fpr7Neb9WW7eQ6mKEdHoTDE3vxLB2b1iG
wvnsm/EmKVC9b514ZWjTn6CF1ueM2faVn/uwW7tZbyMqwz5JW3dcEOLLHfigblO3Q98oi7JOdYJM
F3UkEKIXidzWaQ2kfoXdPPAJnFM/P1/HOduzFgHF0K6v/KZqijCcMUget9XSjxuaYtwpDcF+P5N+
PEHtSOM5qopk96BsnIo2i3UOJpMc93ZyO+rbWYGQnnXQqQYy2MnO6ZwOjr3OgkjzooUc25RgtQOL
BIL4Gh4ySFyrooEJ1xGX18WcZTsLR7wvmr7lr8tiWT8YmXCvIkLrlUX+CpLFIPMeRruVzZjmaGzw
qOo+qfM5JoM8KwzQwiSLDp0J0RoIOCIFtDqde+3X59EbtoktsPh9MyX1dcbdKFWSljV8NHbgwEom
S6qgXFCdDs3k5tzzed2S3sR8Khr9vnfrsrVD2u2WSqd+N9mkiru2z+iYO0YeNiSklGcTn3iiOkgj
z5PY8pMl2EL1WTPmnQOTTwlK32XLwF4s07KeNiFktUJDKNSoh3TZosUQokpIJrSqvBjLrXGo3syE
lm9oWfdvWVNG1fqUPsd06LdsKYsTIrg+bTtEYUOGxr4cpoBlnrVzuuRr7eQHBq7oJUL83pYzRN2x
BL5bkTDSHJCXTAWQC94spfBaEdPRO48i39AIAQ5oQAO55lzNkIvGujurVlKfBK/HXeKr3qq6EeW2
71GZJ9roSZUhuh30XOW1xnZDYlGq1A90k7AhvIHgZk/C5OnlsM7x2Ce9WxSCPUPyeWqbF9KU9UVD
G/3SZkt9mS5zr8YurrD64owDLKeF8fWup8uMt0VWDwFyHQ9EwaPavG9CE3ZjM2h6twy0vm1sYgHY
hb+DN6jm04513d60rTtBXmq25dIbrEJd6wVicTndRF9wq5qK2/lkGDF7sfKJjMcdie2bOALouQM/
dj7VKNEKMmcNCR+QqbN66VGzW5so0Waodb0nfdXrfIm1vjEE0p9tUZPs9waXzZCDPmOrDVm7UBq1
mNgcc1KveAevjfF3Uyem/rxm08pzsawzPalC1d427dLfosSur2Y0rLWaXSI9mBHwUli9KvEXU9ou
ZT7WtU3P6nqZdtaI6k2VdUB+IIai9dgD4/wA5CzARuUVcSrRib4gAZXDhjIwsZla/BaUKFSqyKby
jGtavOktfwnxG0HkmIJ7Pw0cVXnXyp7BzlrCbZ1KcjpVLaTexUctizUj/GxR195BXBirkylJ+I2g
eOw24C39K10PBtSqipoq70FeOV6rfvV51N14moi131YYTS91TPhWW+aBP0pcvRk60ZyaBluc+4KV
t7FzICKwpMCQIxVjArrCPHW0ORmoaN+MGbFsV60YlLQkclAB6qWayy3mIUQlI22qzawFfO/BqYMk
UaWgWEWL9e9z2kCA8YMD1aGSLehOwlZkzolnuDstgoxd7qbK30FrIP1sBKqB66Z7G6ukOGtDV0yQ
Opi6q7eQtcFDOgYhapOUPRp3TcdTYPZLaLZpsOkrgcOaQ2SCj4FNUti8clzBhqg19iFiwXXzUWNi
DzoJ0ZaeCFGelmVbLkqajDQnumDINqqePERrlRV2QF1uQWNYj5tA5lrnIAN27sqWBhaDYLOiRVVr
ttqzRo4TJ6pbJpCYKO+SdcetqxPlZluG62yVIMUscu7etimDteqohEdMooDv2Fhiz0CfRu4VJW0g
AtJd2rzyeAH4fexEPI7VAFEoMc0CA5ynntYXgUnSv7MtB7nFFqCmfpJtQKuCRSLRgOwzWK+b88ok
mm3anhduKy2dzDGaEjTnGRvMfDMXffc2YRQeQJiBZXrUcWgHfPksSSoWdlNAgEHWlTC5jM7wGemm
vt4GVuJsv7C1B3lr8hIWaqg9TCkGCs+PgBOorF3XuqsEI8AfRDVsz3rf2/C24SBzq7IrVvcKkaGZ
b8BdlmYfkEzriyT1sCkrSNTrC7vMqWH5IsxQX2JwPfZ8HOrhDRD/EF+32Vz4VzigtdtNjruHgFYW
cT+glPe5Fx08zYYVBuonx5pL+XGqcFZtyE5A8kv6vLVxySGkh/bS+AAeZYQxzGdirpwEDYuCRCcy
WqT5lHTtsNWZgynOTQrDJ2SYZiBIvoRTdcxBzEjteZItUXk/p6/1LAhkqcIcW4Z3dctX+zItxilT
/4VI1YK0ljLlYsG4atFSrBDsTOiu0qnF7kS4wN5+u1AAJx6/LE4QJCRJRQpnhyTJwA7htZUvqwRm
KolEmsKuJbS/ameqsYp2zGYlEfd6R/FgY/7tPsmfOoW28P5FBtVoDhWY7KA0AWQa6jBAnlTGk+4t
KHUjygvYDfce0rsNGVZ2mi6h75UYk7aEvKdNkt0CIouKU93fNJM1XS5HxLaGtINqZ2R3C+3Z7/0k
4rRh1QSpcb92EOyXSNsWEpcoXqVZMr7gPa52Evf4NLoE+43MjLfq2/N7GP4XBR9YSiQFzVIhBCL0
46tAX67pmpAOQ/hYFOTAGva28ydlVfebQNl87ad0uqB8anPjyv7xpdvHd26fKPv8eWExHLuAc5Ug
J9CHstPXaPZgaqNul1WNhgCxrJvsBBTi6r5iHSQQEqpN5m+wfHjz8mCyQFqF5PCCbEYxvCj7dZe+
1WEYLchI3jbF5ZqOba9YIk9ns7JO9YUU57bu+VXCxu60FV4q0OpDmaNBhGSXRDdhVVWUDH8zsId+
vwYB3hIVHOp7UBkUhB8sRdt7UvcQ0FVTkPlaWDtfm8oDXfTIADf4NuIPVnLYWYo4SJkCCm1gT18v
glyKzLmABzVKC8lV1XR0yOVcpiff7udwUlDlg5oax6CHIiJh2b/uZxlXY8CmHBhnAGUdgVbUbL2r
xiEHKQNiw7e7O9zI0B2BfUQoVENB85cPJcYvKpftgnUL/sip7mPg0bOGOsOygAi0F0UNTr8Jy4MI
BYEBROQVONbm2wPA6Z+GAHsKCrgkZVA+zR7vfzEEPRE911ADUsDv++FNFZo12Zo0jRlUG5PyCjhH
Om6TUHZQGahC/bZYG5eAxtMPIOhxj0AcRCUoJhEKiJehrFyhipaLbhtJnZWKCqNNXkSaujydixFE
tgj+I+/LSUOOsZL1eKZm4pAQV4sD6bfljVqQI+i4K7uk2rAhgu9/LMGwMUKghZrBAwdNKZSTSLSt
B/U/9Sa3yRx+F+WS6rMWiCy5hKJD1m2SJluWY99EFK+baQYQZZixewW5BQRUqNJAJbA3MwTdOCJ4
sGgRrHwYitbuZqQfQu9UwHc3Jq7e1q5gZz2n/KaUC1ztGWdM+YnyQaXg8fB+QuwhEpsK2AAZLQwe
6uV6H2kEKMGvlbdlN3fFThssTq0PIASnkQ/nRtTyA6IVBHBYYw0coICKwukQs6J408qiAWZSVdXr
1cf1hidLhGBKUhgCawqoQBFQ3ptz7TsI6A0fgYREkczrccWWZbhnTQos2slqSF7MhhbxZHEjhPsw
MAniREcN3rhVaLtzVMBzqAYlaUvWvl1UKoFS5YuvgEXVVMBCgU6j98lsYC0LKNysx0Uok3gS7QwB
2i5eQ+3uIx9hfS316ezSZN5pGkFKDe08o+OIJ2TPZj7ZTEXdg3w9yKXrt+PHJww6hU4GqMWYjQtT
z9Vcai2PoY73cRE4TJpDydvDpnEw2BU4vsknO1bhOs6yextWE6FO080FKM2T3Gkm+RtCPewag6Cu
sSRTf1nE2Npt0dUFVPATcVvU80UwLVQVstYslzhLIYFsglmS00eWNk9mdADsmKqkH+0mBWXzA3Y1
uVnKGqeqFDxlm8K2a3MKaVP7d2Hv4MABwRm4CqBQcBKZsyzDcAjjS28hs7ruKG6J0kEDpy+hfngD
cwQ/JdIiQTnuq0sjBoDg207i0PnijMMrNohD/wToxCGbIBPkh4WYoLbdSPDvZQLS8sZBdnv97X4O
gyuGN0oy4EsMzgjAGdKHl96/nB+UnipJQD1UbSrMGcVA88F4Hyq8TevfjqUe8d+4vwd3/mVYgXML
IKFh6FjAb0SA8xxf9whKbjpG47xKacJfVxLbe4Oo748rI5lVpOWQKjcrnFk6K1bsfotghh++Pek/
RRwJx2oyOOufwlkZOBRwcHhlAiuabQ3F17XS8mpeiqnblDO9l4sHo/52X3/aQNAXgzUWDMNhDDjz
9vV0q6FsU5/yVc2rq98xVuhepVUDF+ToOsW9mN8/nm74z/vNMqAIKZVAFT5SnC9izCoXkrQ2g3LY
JOZrt0ByBAIev8EEw7ESypb3tlxgZ327VzDIA3gJIimcSILfL0KBMqb0EN7KtVko8ASUJDZXCIVw
uqTIO1UvTdttSeqy95rX8wemHX7Pkjg2OTEi3IaK6rhNxNK/J854soXjIuyshsLesukK2dxwO9JX
3f9yd2bLceNYt36V8wLo4ACQ4M1/wSHn1CxZ1g1DdtkkOJMgieHp/0W5qrvKXdUVfXMizomocIVl
SZnJBIG91/rWzi5sL5GG6BgL0A4vEezg91Z4zpz2OefofiG64QRcDfRFIQaVesW6YjoM36gZEekT
xguwPvVUZN59tsoxIRUZqws2TTg/Y9B/UXNOxr11PX0EHtHxO+2GOEWMmArx2ke8neekpCNSjHFA
wtbfhx9t74LzmiQD/K0Wfksb5scZUtXyLfJm7A4y53Y4qd7SEC5Xt5IDmBdspiWt5iWeFiJ6mMVb
+x5NA77efWg+xEe5f23RgvM7uhr8hqIZRHfjzH3+UIeFC1/VqtlpT0uQVzyTfB4A8Cxti1bUky1+
Z1f2Hs6zyN4V0rcgOzgFL2IHPFID2+86rlPLd8JS7C+dqsithEP/qD/0mbKYbNzASv2lmrtN+BKR
cytZO+OFgJSBFGxwdkcV13tWN3RM/A5ojdut35vGZx3AkLXAeWy4IxMZYh+6SFZBSGY1ndNhGhZ6
6IfOQHgkLP8kyq4Ld6ZdooO2hf8qB6FeGMeBn3ISsOFEep+du6mgRWLKiousi7jcT9W2tGcAcQf4
xzxIRJ/jZDIVnWnCtVqns6wt+LBBsfOPrZpBtJtwY+SkvvzQaioqOvl5KNX2VkUcR/VQCJRJP74f
Bg0vzo5AduIi5onTSwgl8VWz3k9DHujhMBsbBWndSPKZwDZ5oiBdIOpQJ7dvIFPqc+eSvoUwSUaI
2ag+98xEbKdMpOZdE+m8TRy7LPm16qAL76Z2lmMGDqNtr0JJsyaNRp4pZWBsSALyD4v5B4FiJ4On
3HVzMeyDlkNIbgxONKjSQ+nEE+6RFsbY9uZWk/BtMgRTH517o/X+P9/5/37fY+SQg9EDYAEDhER+
bk2AxEWzrsa4iCB+xNARa3Lfz4Ptvnw80K/05t2Po+IHivi1H1C3FOWv46/++df/eepb/PcxlOlf
X9ymZ/3rb9ffxm79/F3bA/3z2/A4vz7wBmf+4S//xon+BQn6Y0DXX/zjHzDRP8DJv1HWH5ho5Do4
F/45fOvfQNF/G5X1u5/6lRZ1/4GESORFG9jpB8ju/kaLcmCkUbgRm5SipcXm/C9aFCSpz/BjbOuD
aODgrP6VFkXYAeWAH6HfBGq5/er/hhb9qcrAY3/QohHOP45l8nOL9ye0qC9Xc+uF+gRBvv6bIxcX
7+ciw+FAZMNtGgZ4V46S44+nbmHDYhwgrscgOGURt8X4ULuhOkr4lLFsw4vvwevlNfbqtauObecl
6FLca2iCAjtKYU5ybp1Xunk5ciL+juM4G2KY6Q6OqGqOWzrp92Hw+B5Y4/Nsaze2KIkzt8npS72q
9pivz+Bnb53ahNBvQzeuUErehRDV4xbEGjQMC8wKPW+yeFk+j9XjwsY8nleyvJTSykfEV+EXDkBO
QsCeT4vx8swt0DmAOVOwegJoxMxmogmKRNquj02jhx0vFTbeUBtYhp13MP1mK7Tq4A8zQDHNa6iT
1cWl032juxXUKA2g67s4adt1hM/bw9uxcBGTHnPfLqwtgz326Thccg9KcjOf14jqRMgR6GKu6Rde
T7JMsCs78DCG+RKK1r3zpPu6dGMfN64ODpI2/ie/j6JdDhcIFNrsk094g6odFY1+Im0I/rEEUjAH
izqg7m8Tvgg3iYJyOg6jXb8BOjAr8JrZuRpuzXUOSPPUwo7E95D+NIOjPMPHn04yrM0uXGub8qpa
ROKqGmBuMEUnRaspXfNx14Y2gRA3NbHvaRcEU4uzAbtui6/283Ga2j5jbpXKyNKkxnefK0eAbwBK
+IAbrUgJYexxKMAoKoBQiRys+kJV319x3gYHAbflPajHrV3U4e1EUGQl2nXVAZJ4dQCc3Z89u8LM
rJR3LljTp9Kb/H0uK28vwFPs18Xv0dHMN5PXszpuXfaJO2sXl63DPtFV8ATHY3TnV/2da3E5o3ps
ztIzFiAwtP6srPWx8yDEzrANnLSDO9MszVf0nNqiCiuOvBE6Kd0b7iiRlm1ETvDm0agSrt6KCD4S
7aY74Vc6DpTpMgo1MR69FU/PKv8clc69CR9cDf1B1uuubhqZuO1Lzok6fDjCs8/uHR4amfjkHbLv
YYm6NyIAzHqVuuaapzgzw9T4+WHS9o3CD0UdZKu4isCnlhWooShY46B0G9x8De499qJ9sgspPTk+
7lvZ9al1fLWHRuTFUdA8uAaFdTyj8bgh6yJ2YimeKUZJpYZqB2Y3cNzDiC80yTK0/OzYTj4ICTWz
KMIhFWRgN4orJwFBaIAQQ+6aNIdXzUjao2pas3aa/bhadf3kloH5rgRgop7PqDfDYYDBHK77sGFj
5uWh+5CTzt5opmDeWpqFTY+XVvXAaBrcXUFox+OU1y6Y08musTDrtK8arwBnRfusac39LOvupjBR
vQtG2pz8wl2vcD/715A0hxn72jHolmswsPJQQRA5T50iSVjq7jtoL53UMBoBglTLbliGBpfWi75b
FAW7sR7ScRbhq3T8Bkzq4iTrMqWKoRAzYoB/rHV558+tH1NSO2nTrjlIwqG8QbQehQQWT53yuS+v
dVuDkQuahDWC7mGbNLGA+7iT4SIyX6360pXOU9CW7W7iTdL4DtSnslepyX8RRotU1j2N/QI7UCS8
7sTB1sKyhuszw2RJQ+I8DpFcMw6BIZ6teJoH6WdMDDU0LxegZIBtjU9++412y7t16EV79XBsZf9S
m7V6n3gAZ3yl7yhOwXq1LY+bAJfYkcMTgIGCoUzxQd/lBETRyMb5CLDraDuYibMQ68mCKLtV7hI9
114TJoEM+gT4Gdsjb8COvpq6Q85rE4+de1tDHgXyWywo/umBt00QC1HzdBjdd932YaJFKD+DILp3
wGPE+UwejVtXGXFDQNzK+qDMqE2cKTeX2XanYsVcz8HkBy8YM2vbF8eO5jjxGSXyOpbfud8A2loj
ABDLFGVd34yvESzQE1Y6+2yncM3AAQe7fmLmTFs2qnQVRRSPbjPe8MKvN9raS+vCiIyRETCrP0+H
tTZLj+/R8MqFuxwHZyIPzmqceI4mE2ba+CJzejxMhbDEPpD1+MUdETyIF1DC5amqSno/9bjZiqK2
wJTXar6tHOPeBICk3llgWdpa3aToMT63zVocKsNeO4bWe7TAjlYP9lG4vC96NSlEebmjZrpBkevE
pQsdylgU1KBQBNpJ3T7mZCmu2gYVbvp15+Hdv3ocGqlwZoaIxdR/7Vf6ALXIu4c/Pb4wgxsWjn/M
ouqNoAddnPZtXPozCeouDmu2XOayPfgz5/chLRWqQwZuEapd1oC/StwJxrKamN5Ny+SdJl/CD7Pi
srTy6oHhPCx4wak3Nd0XPTh5Urk2a9DxxoAh+l0ASQt7ywDAhuQJA7IO6Vd/gQK9nqlQ5a6gMH9k
H1yM74qLzU2TjSv6zHW1bQJ4jqfMjW4UK44FLm/K1SR3oZPrXecHqLYduzYPhjbeY+GZ/LZ27bsK
TXNnvE69hLiQ8RrM5gI9Pzg6lYTMWaJRAkcrEkJyvjPw6N8Ar9ax8YybNoxN98FiTNppnLvGn1hC
LJPJsIBbjRVFQSBKabIe4vJNDXJQNOtVNM09uASbBDDnzhp6yBN4/m4X1NW+n0zwrVX1A5IpCQqZ
FIXPQ+90fbbWJEzrkldJ0KO3gYGiANcuw/vUU3HBCZjU1CtemnmgRxYWUAqHsaBJCxMGG4ONOdN1
AlLQfamtkZ9rEQDd+ktqkqrwSLB5x5pFTYp+BhLzH/FJvoYyLhoPsrjXjrt/gpQ5nVla5IB2ZgCG
X3Q77P9IVIbM5rEPVjVWOLV/h1Y2kiF3UPAq/UArB7l4e48s9Q7Cn0opDcbnQGGDYuHQHf4zXwlP
mB+hRoIp/wu+sjODTIemL2O/Aeg3ul4LNvyDtBwGrFDW9ntPOCKK6zoiN8ih2GMX9m7iioadFfXR
8fczMgNzyUYWUzmG53ViuNcmgAdO7g7Py+R0h77z92i08zD94DFh3JuDiz0qcaTazSoqDkrWzXdY
ZzixFr9IO9IMj6U71ycFI+gz420FdEiFwaFbW+/LqrEtgHwCxN7YJbiZuvyL7kE6/Rm+2SwGyJle
vbDNetcNj16Doy32ZLGeCjqtV00akPs4SmO/jqrTgJYJAgSYTgkVN0N255tu9LLrvHD9yuiM8n4D
PK2Uw4lVhu6R+NqSSn9FeUoTuSAvF9HEA5qolBtVZUVXFr/nPQfH6+J26O4BNSHIElmdUZA9rxWV
fuyFk4+3oAL4KcqiujTTIO+6qDfnuZpCeVQhvAGGEv8zMirzzpOmPrmaLvt2lApvkwWmjF0w4kim
xK7TQ+dzF+sdczQpYPr0TcjC5aWfdYdVjkW/B7PyrsCcngl3X5qyCF5br/GwebstA1W6LMeFWgX4
f2pxDLhFMb2zqnZvkd3oj4Wv3xAd8u/pvLBbv1oU7lN/TnFP5EdAFuGdNp1OO1v+wuuNzAmFBPPd
QdP6wZuio6iTFhTT6wdzKvKxOmJX5a/9EpFviE1g01g0+VJ2YkzoZMwTiRo/0XlgkpFxdl3URJKW
Wwdwz7K+lEFbQA3Py4Or5QgsW9+WK4tt5QE/WEpYiSGqep2Lw+TRp9zMr/DSvCX+AbBKw6FBNS7N
+jECtl+tQ5lxx/RHGFAiK4wpDz2u6xzVXQIQRLUZEBnn1FXR9BW7LHAm2JJH0CvkeXVt/QB5kl+g
VspPenWCnepqs4e5vHxbGOBrxMEUyvCFMnDvCturKHC0hMofT0jVNMextRIxOm8qYdY1+d1qKiAh
eK0nX3Woan3r5aCuWJ2aWqDE6sR3NSMqpDUwWxF0ZUa1zG3qr9jSFq8svy9zax+LqlHHkahdwy2/
evWSP3QlWrLFZ80R8nyAEF6jbxZStifaN83TuFTTpY38EpC26lMIc+ZOz8sYh5HDnzkFAdIhERX4
ZL5jYH53gISoioFimExjab9wH0E7AK2X3h0WnMukST0yF7iEOJPt6tP90Ptrht68fCo7NSdjN9AM
WcwJztV55U6eGQDpMWuxXqfw+7wIdD1hH2SrabyLXKYp9frx3g/L84rz+2WZ6g2FnNQOTgnd+SM9
A5NvkFgUqVcDA6b1gtZiyMNsWGrghuMvri2eGxrMe67zPIM+t8W39I4E5Ryjzbt6lb0pnFJjJwfq
3OTkwaJ6sB3JZvc9j6g+ljiFY4fzV0d0TiJM940WXUL6FQKm+UocQBBcOt9Z/ri6oHyXEG4eHPCj
T87Ejg9sRrfTreGNsV6YDGoNMrW4YxKxeae0OgP5+yR9HVPNQVMMIVg/edNK8O2S2P1MqxdT2OpQ
DA3cqNUGuFrKAy2MeIlcZXMPduE66SBKXbamequGzLSaeBqaOUYVGCRWsTbtWjjJtfJPbUBuu7xu
wb1rP25nEE6OrGckP6rveVF9Krlr9htomKoRbSAv6ilBLPNbO62XsMHpHrIONbkuyRuUWnPKc2Q2
jUZfE7hqP+v+nAu9fHVnyy7wRHH/zlN4iKBSd3zVMWkj4HmTPA8QeK/K8/vEXTp510SqOQIPHr5j
Y1yPqKvGR2576BVyWBNWRkvGpCqwNAebojQssnUsMt6yFSErHK0a/vau5UYesAQQlBDBiCPGqGcK
VL6Kh7Jz0rafxtiZWL9TC85DtGFriihkeLvYrsByLMWzBsTMQrc95VOR1agK7qewRpnfrTj2gPOD
6W+QR2X8uc2jHjEcoM1uFyVVhKuwjHWydt45cuFgFkP7C69kkVGXIFnhRGIHdCr4XM0lMmkuMhF+
fmp5W2RNNSLYC0vtlM/1Jaw6GtcCitOaT81dUY77acT25TYCT1QrlhRAdeOq9FXWrKPBmnCuNQ7s
Q4vyqynyBCbjcz7w8Cyq6Rt2T37y8+bk+u7niOTY5NrxUlhAf7wF16MLl91wJcllNCQeKWFYg1N5
FM3wplcfmCLId6QEbdL3ncr6RuWwM/y+jkcM5EyrqnATLKluaydZEorRu8ooXK+yAIsNKad69jpH
3qBC5hlSmruconM1Qa5PFFzpbgxwjP/flYt/rxb/z/5bvw3Vk/8vaMqOt80F+GtN+ed55N8+5iJ8
CMs/fvRXYRnj6aGkwsWEDuyGwCx/E5ajf7iYaw8LFWl8oDucQYT9bQwB+weyM5Q7DEcDaJvNNv9N
WPYxtAXzi0P8A3oWqMH/jbAMy/gnvxH0DIa5YcIIfhl8+hCP9HsDW0ZARKziNFaVskcI2k6C6M9n
W6KxN8hJH/OoelyjAl8maP9caExJ7ywm4azP0ZfAsQhZJI5lY58bX94O0C7jZVofSYtfWrhun239
dxF3nlJvi/CGQxiNhRfny5rvfJDUD1ytQ0xgcUbgSo4Rn95tGb3l1o/a1DSuRSLQ6iuA47ucCzBU
lqCai1TUzEk04xYcBzSTWrvzVwnW79g1tnZi3mAuKwQ26yBlXDsHMOfFLoi0BM8OFaSsfXIpcwHI
BgHE2LYSLEL7uYamGXeIiaBEKeqYMFknARdXOpV1iggsNo6qP7c6/z7WaIICBGsELmq8tsDvqQI7
1OhDMA1ourl8hmrZHB3fyW/1gPA6A46SiXFdAL/Rb3L4tpRyvkR+v+zqdcSOL5viPHTvhS3VuWad
OdWoQa6QpPqzA0I9i8BXZ+VyNNr/BEIA0xpEf3IG9eizYTmJcFQgQ2ua5SNtM4v69Ij29rUaA5LH
Duy3fds4/ktRqvu+h2juIBJ7E0GZygQhzgkJiDCZ80btagFNjhmeJ/2CsFyyiLaGQ9oiWFCK8Yv1
6yHjXeEnRDEgUqTaIr6drW6azhUHb8KmDmpLXSyFBjqHG7tPWoUsjON0qQIheSGGhYfeXbfgo7pg
MoNaY3dkzUWGgpVpkKNKjb3CL+JozCUyD3KaTuE0O1MMJwYpO8a9Eopk5e9cLu4WqARpaPUz5ol/
Mvo6eLV5a8D7Ql5zHxFMKl8E0GqsFBfyDDhJMFuOQgBz/F4CWkHlvZxmwSVELobsK1V3RM54eYNj
dxpyXDaW6ntEe/q6zPxl6n1/vw6IUukZWtMIyu6Kj0twkoKQKA4QCowBgDknOjZuVkjvkndQhaw0
wa5mxLex8FaS2B5B9H7Ii9R187vZcUU6VJUC9i8n71YjnXkt6haIMAIv3mFms4MpDAJZXERp+e3o
zN4B7PI3wVByoHVBm9r4vfNuwlDAJ5XuTb06zR4jOPzjWrb9CeAj2iKBHCKA4jikNrwGubkSlSOD
ZGlwQmx32BVO2MKH1sp9gciE5IrL83uswCU2LkoMUGtGY8wC8c19WDgrvAFEeCiHfA8BLpjOa7GC
1l4a+o5etyjioe2cw8aSJAEVQKNzOyASloukEA55W1dJRpAdwO1SreV0skjVvo3Ipu3B9ahbKTlD
P7YgEdJ0AYR3KMHUYxlSg/NtayJz4296Md+UY8D0677e1ORu05X1pjCXzWi+15vq3G36c7+wzstW
RDF2y4dGvanVwYA6qPJt9KkeQW2ZAPWmu+nbeY5DH9NSNtF7ptNhnAuoc3BSwEuVzkNZFvdV3QtU
qFDNddij1Rii7sFv+ZSakhzXWak9Elso6YlK8EkAJ79i93ld9fEMVX7kqkmGFdWsgGJfb9I9UvMV
9BQHFht0fQt9P9qE/sWEaTst1wJjDZC+i27zILyr9Lv74RGULLwHqClTkQ8BJjPYx5z1NuHIG3qb
x7CEEJOMuAUqac4WotApIjU7VJs/odr5rtwciwKA+ptwgN6BJmfwMwA3FossY474EJQCQQLEKsRX
jHSJkTFAMHYc7IK4RkVil41wOebNQNGNbTZ3Zo0p3BUEu6O73osgIKNL/iQVYsAd3Bj54csQODRq
s2qqzbQhm33jTLW/hzzdp2QzdyaGjaPr5HzuN+vHYDs9yA8/iIguvBVObu4RR6vf5804YpuF5Cy1
grYEW8nSpU1V8FgUAXvMN9+p3xyoevOiasRzzkA6aAJKOCXtWGW9LOYjcsf2HWlj/plu1lbBI7hc
oPGTcll2fe+MeJsEKOaWqDT88Me6mpiUNxAS+WafLZuRlm+WGvK2JX7MNk8mHMwVkxCcK7pEqIHj
Zsgh2TgdgXTg0NnsOrkZdx103pMVzrSnhqon/mHwzbD6yIfrRzcDkHfW/wQ8MzgAqUYMJzevPua3
3eWUyEu/mYjRh58ITvhL+eExhhJgJ6dcnvlmQTrIThyHzZoEtQmXEtcPw334OCZIq7Bzu9mZTFRr
4sHhxKF2ISvUOMglNA6CBQnEVkBnJS7GKGwWaYS3dHTHYTdtBupYe5gOA0/VJY7B1JJ8hY7HSJz3
Ks+guC1P/TYAQM2jG0d4Yx/lZta2ITAqshm4q5chDSWxN2CCRrOZvJ3xsettxu+CB40RgArBXjm3
bfVcbSYxID/6YjbjWP6wkPNnN1z4PkcD9F5EKPulXJ1MNgLCzrQZ0f5mSU+bOT1uNrXvYCaQQu98
beBhV259DDdT29vsbbmyCw/RinFp1dHDvV307lTE0FsGRFxRb9ut8sZxAW0FxXg0UZ65W30Ooqh6
nreaXbO2vq/Dvk4g4KEtrFGu+PhjCCv83h5Fz1ROKm2X4sBgFCRVqEbMPKL8SBdfnFm5BgcTiAxV
mo6l0xU7r2/rOAzUgLQ9UUdMkKCJq/O7MdDm2CP1dZ3VlpsEZ3Rdu7pLvcCauIY4nRKgW0kNCihG
9P/eTO2+oojywt5FarTBHeVi0WJISLlHYIdgAsh8IMg5otE80wL50ZLnaOeWi2tKfhyL3MVAKJUU
ZcnTopnhXNS5xgASick+3UJiG/QwnSHXXqdIevtFNtgssL/syqr2d6t+Jihx47GJSKJXdleW9Te3
XF/hsRcHOyjMfnGlSFWOlhEo9ZJ1OsKiKpDykIObBLV+RVjDS9aCTShj7LHQHkx0NLi478UZaeE5
DqIe05HA+MfI9D7hmgB7G/x1bysniOmgpgsPYF9INIloD2WyimGGwZ63yB/g9rmldf6yJUbjDsgP
kv7RdSKTc6QzCRRwa+LeLNgpoOFMGIrTDVXSa/0MC2FNcKA8jWIhSUNw48TBMLY3zUSW2PdXkehA
zDFFxPKErNDDgOg70lND9TiWyP1Z0NKZ6oi7nxFfhNDXZrqS/l2IUgdYoBxuNEXN2EJKu4ihX5+G
Mfg2NQj8EozIOrDJYwgpekY8opANVZw7I8FcISujF6dtv04E9PakSHHwA1ImfoV1uYa1dylU+QmJ
0ybtSi8FXE4/+3XenUcPqe9kqfPmHPQBxP0FWg3O8afCx0AKNqDaE1LNe4TfimcddHfEs+LUkGa9
aSh9y6XMX8zoF8e+E1ESBtBckDXsDtVAVTbXUKniRUU8ttDSE7QoLJVjZJ6mnAgENTjGIvSL6fcr
LaIrwvqQNd3uEw+r74Et3KPniH5PMJQIKVIhMo9/1oXXfxmMfMBXObyNkK57Ugp02pg2dJ8jlRKw
wM2acrhwKdY0HMDVlxEuwsDdU7+WMbVRtSlnSbgsnwZQtspZXqDGuiumL43gPUocgwp6xtUixf/q
hnq++HijqnZNRzdCMUzokvaTF8YBR2AUohpc2KrsEQkNoDOVQr5bRWButbI+zpG5g0L8Ga9kPWGY
B9Jo6wQdFYB0eypRDR4wbuzzXGu5a2sMVmIchXmLeHZcyRbm45Sfed5haoGDM1ezLWzIgdP0TPcn
T7cKjLV5JYz3x7rFRJklYHdsMesd5hQdDEKFmCyjuhTDELCJutNbX7UP7ZD7D1gY0CUMSoHEDCiL
kRmYbtyNgAEbpC5A2TlewRLqpPJIlenSpoVljxo36iRuuxpPMLL13TSVXerm1WeJoQnIO5g8yQc7
xk37MlbiraalvgCwx68nJqtIlDpTZZ6ccp0zN3dOSDPn+8jwrxp2YDbCWV30puJq3Cg5fOUrR4u2
IL4JQzl0U3fkqBsGkPs5buRlhA679tW7dGd0WiRsMK2kyZMRDkzRdstbqZY+gUeDcUb9GPi3rENH
5w1zcQwbsqAgH6aMOBXFkCReFndO6H9vZ/vdwYAATKoPH4mlGlo30j1k/mXoge17TXenBC9SJMQf
9MIwEMeQI3XG6bpSv4rD3qxp35LxBlCFA5m0+ISU4npC6rNToCH6dTdV/BxM3pcyQLcCmW/fFrWG
vQXmGQfJk9dGxdm0jCXRqKYxARZQHomegrTBZnQo6vLi1bxPS+TedoAv/Leq7T0o27Y7L0gM79YK
ylqu+mm32AeGLXTzumjaD/D8PY3mGFOjiIyFO0830mzzcga3+eR0802h2x023xj1+hPwAiTKHJnZ
AGMoev8Gk6tgLgpMfan9QCReIAiGVjhNygj1ziNmAy/xUBcY1KVmL3VaXaUkhxr53+tVf8ku/kGM
+v8MgsRkjw1a/GvBavuEhPmfI+g3oerXH/lVqMKnkjig/RBkoMj/QFr6TahyHXxOqY/Rly44SIb/
gwb8TagCAYksHQpVDLH0Qavjh34Tqug/kOd0MO0cn0bD4EsH/41Q9ROQiHlsAYanI08IJpEigbbh
s7/D8UH9AxY2Gpnnhf5CB+Ink1vd1LqDJFt9w43t7kYWlRB/nP8u4fHxyBzpSbw6gKFe9FMuVc+M
qBnxljiXuEd69Tat5N0G/JEJc/7d+/Ermft/fjcU9Ofc5I/H2j7ZBy8XOdifH2tZfQxrtJRj45ok
5ljm36d8wHQOdLe5fxU19OlBiUehulO3BsdKu/uWDr+oaPmh+mL9YxTrnzyTnxJ2P57IBn5SB39E
P6uCvZRLGPhVFLtue+gAKC5IBoWswtCM0TvZtr52pfy7zI6HxQIdfhuduq3G8MejAnAFTYuBffzn
sBAAsGEd6xBj31Z26znjnGIWZHH1VYkhZ80CbB2dRjlAT0AzPCD6XIsT6pX7cSi++gOAMDofde3e
I48yJgvGBIjJ9MCs+B26mRPAyot05pOl/i980n8Ty/l4cj8/efgOkB8wsBlE7baCf7dC+VBPk2td
jstkEKsdQbuifgb7lkyOc0bY/IYWCBRgTpEHnczctm31BfN1xsN/XkN/dg0jZEGRIaEQAH7myMuw
4aMcLY9Nj/FFE8z9sqm+TG79N4/jb8Lwv71e7AjbJ7dFmJD8UzBH2pVRnGi4LyZzGGs4WR7dz4za
uPDldfYAPrYvAqJIUwjIj2407RHfQGqiKY+coulV0v2Clvybaf1XQhqY+sgOYpLS5MfdMEZJLu3Z
RZwFY6hAoiK6eVo8AMm6XS8Ik7HU4eIzdDYvicoCqT+cU//5Sv4MXW9bTvS7F/jTloMpeDIYDG7G
JliiV3eoLGzSKTpAxMRwBda3f7OC/mz5b2F7XCfo+4AVf4pV8bzyTU5Bsuj/Ze9MluNG1iz9Lr3H
NcfkcCx6E/PACA5BUiI3MA0UZjjm6en7g/LeMqWy62bVpszarHOZmRIZCMDxD+d8J4zupp6YaEZ6
HGgrWoN8E3dqky/uj77W3MMENfNUJEGK32J41R0iIBQJWEZYx1Xp0V3akjFDrWxAAZzy1mBikMVH
L1fJHaOE7IEi82iGZfp3n+K3hcLyEC8PL/+4rBXYXv/5OTC6Tob53KtV7olN2irUJbasi61mD0ED
7JRIXlPJig+YpDP6xX7sWMAxwX6ORokudbJ3E5qqVZPkNGUq/+gdob0tSC73arjYzUpqq4zO999/
27+9YLC3cN5wvPuoWrEW278p3n1poaAYZwgLZmDtUOKHa9SMT73vH+rGezZCAIjMKCjjg795kv7i
cFt+MoGtOLgJBBO/m9JdPfAUqFitbCQfDCanK6Ox+VqbxS3tcnx9TiPv/ubDLukWvz69Pz8uXQ5p
l4Itk7Uk9vx6WplzlXXYddhcNEq+tErbu5IO5dmn4XpGz56/hOPCb5ob44zLGk1gWJqfhYP+qPPH
9FPvx+JME6meqBDHTZmKVxjEx8Et22ft58xdYt5VuT0/6ngweF7CfKD4Na3ozfSCRbPPpnM0468a
+/o+KwVDsKApz3XVG3tX4hO2ClOu2NcYq8mPvGs31Qzj0mGKWPfWCASzvPiMeVbuSkOjqSneJ6vq
T62XyKuRibcUsfG2MgL5I22MH7rwNk5UPdBsyjWMYtbooFujIXtmqp/tgeJ2pwpT5S2cYV1MCkbr
HBv2CWOQXpdMj75gP8PzNFqR2gIvsZ2N6rV1GWRlPuRyvCT97IYbwH7+I+PXaOv6s/3cKzm8diUu
9JLtFE4vIjDXbjMx8/TVa89QdD0j/Uxx7m18A7KyjIL0SzHhPOoi6nArqL77c8zsCEPfznYS9c2w
u/z7NNfGzsnc9ouzjLEpJKBiMr0/lWaN/tWc6LDDOQPOpd9tm+bFLoPp4IGsXRclLyezYRjtZ8t0
TLbPXhJtJ8N8c4TTrQ22HQej46yzwym9CGYCu4HtdhRbTKnSaW1ATlq34JDRrSZf4dDkW9i8iL4T
JXdoJrAgTrbYpgxtujy+w5ufrT09b1oz2EKCOraG2GEgDCBqQY0sm4nP2haPOopZ0aDbT0TxiH4z
/yFQWcHpbk1OCQYojsyM56BE6Rp73Hpms2jMMR1fEVaH1ylCiQiIQGyLoms2puxqGs8RmXLAiEml
Jd6+JjXONNzjfSer6i42VXWfmXV7YW3Rb0KbiWVZe86H0EXV0kLnWAbMBId8y6L9Ar/7Okk0h92Q
fmVw++gbSXnhK3S2Tc82VCT9xh2ZV/d9n529gTmJPen01tbMl9jibMwibzaVgHnoA+hNWK9uHLvq
zoSeHXqr/phc9VwBZ3p2/bGiOcVisRpspkwMDzF7Yz+5ZCiij9OgMN1ZUE1792hB/FpFgfjG9r+4
QKFIdm1ke8/ITvlN1GTQD4ubNRio/LvxayjbZhsmmnKytm9V7JzqECoHEhG4rszet43R9SencbxF
je7sbSePN3adXQ2E6ysTkuQxrwPnDPN3AuAZFx9DB7jG6nghxnVv742lTIS+HRU8YI6iCfRiQLFS
TN8aOwjHow5D39ygOW8R/OoJPbt2K38LGgjIQg1oaA16bsPuE6RkZnAkeqhJIRshOTHr7LWPIzEd
i66r3no1e7tgyMqNOWm16RTLEgsMlrYYxgaVOmR1369BXEUrnKhAEBFV3wFW87wITVw2vpWT/so7
Vm9Lk7VtDd9+P7cAvGxmmFWtP0UOOzvA8RtHBXtofHITNvNHkmfm0RTWMfJR1lc6uVmjw8THa7Jb
Z1tIrQwbmJGcAa4yntiMbntyYaJvhjh8dzL0Q7ha83UlRbGqizxHBB3dI5S01m0b7U0qgPUg0c4B
CC8/N/NknEXH2s0M/K05iWMAbytvrWveqmDbGbg8RBNcRBThinWs7GA2NdJoD6VR1w87Xv3IiOIP
p6dnD+Yo2QC2Le/TYjyYvXtJyv5iRV2yd7PxnZqDq0Ai0LpsNT4XYnzWJQuM9ZROagNtfw0441G7
8pvuOv9ONGxFg/HWWc19KFjdBD5kRD+dEbL4L1nd7fy8e3YG9xqHLfOPaLYRYB6nsIDE7SfVTtqq
eRdco40foxRrB6SKZckrv2wikA0VajmICGqrPetJYo8CwdGLM9A4TDVxDrC4vAvtgUd9CFnfoxhH
JgioFcgc2h9/J5EUTChudqwKoZy16jJaxVOGyW9TeQxPwyZmNDsYB9CEeD8S2a6NkLna2AjvQonW
3885RFnGX87IfsDY2ppHTueFusPugckVX8MhbjMAdRwXhwkhnT9E6WNbCrFGK8/Ulcn3KnfBgoci
vjenFlBtm8efUMjnO7cTT06ZQQ3Bj30JhftZMfnbYUBqv0dGepRUuCtUJfVaGkDGAv56tShJfRl/
nmNoI7INmkukxTf8yNmXsAmDR2cWP8IMdrkWo9gyfkrZ6xoty+ihuQVFnxx4n7gbT01oJCO9qU0t
9ikyI4jC6mb7k7duSs51wPYJcuYm3WFCsq9DOXVbp3YfqyHxtxp/WF0m3TpRXM7Cj9amUWS7Bt39
Sg2+v4762F4NY+RymkpvO+eu5HGovE2cFjVbyeqQustMWinjMjZDtyk4qrIhfnXZA27zHPwSB8hA
0R1eOA8CUN9hhx8JKQDNxYX8Tpb/KavktE2AvoAXT1ao5k8CWDzkC7PBKl5U27xyh2jVmsl7hiOQ
bXCYfPMDWexr4z0Hh3Tq40ldoqS8H5GMMBSZd+UCYhNpG3xDDF1vkyi0Xswkih5YyZmvirE6/z+7
l3Q0EdNZXfSsBoqYLpumXeplwUF7+Tf4tsYFZ6JAL7EAXkXQ3f1kWSN0nd69zt0GzJtR3M7t+Q+o
9eTZyZvhlPaurWPvKZ89vI9tFkVrz+w/h1FXc9/hcj92JrNK+ob2CCLRBgGK36Xy03OfmvJldGFe
xby3940dfqd12WYxb7R4kvqU8Pb/HlYaYUfEwB88m37vOuxKQ5hnDzF9gOi9jDEmzogcSvF6mNgx
YGfsT3Fmpycrx3aCmgCpIUv1ZxgxzCaiejuHMUtY3s+s+85mRbBCmnnfGjdq70pVBhBx8Kx4NU4j
P7WHdcy4lw7KL45+VefXgpn4bCcUIbWwxIlXMUJIVlpq1cJfOwAYt48yCOWXliJw0UZ8QlfHoYBi
fN1aZbfmuhcbfA2NtTaE9k/NlCGtaNyWOxpw8i4wA4qF3H3p0WY+KMOzD63f0k3FGvGck1SbBIH8
yclQCxiFuCW1xXEsxbDt2lFueNV8NRIW9QsNc2vUVJIMnSE+Ir/YKFanojDGW1tGJhI9kIf0Ya3P
vFU3hFcEP4K4NFeBtH4YASs2YkigJmfgXssgQmTKxnI/p+h6snkSL9UCcyxFk52orlK2kKV9LT3n
5rFvOU44BbmUCfWC7soja1QKO5RZvNFrc23xbtxrN0KE0UNLA1G0QIqt0X0TFhElHQC+a52IHt16
dqm9/JaURnvSOEyumkHMrkNgtjO4ZG0i1IWCY9yFk52g8a/0neyq4WwkMy4Tx2fsz6LtjLx9WntT
qT/X+RSwA0v3qEHvcw/vEFEvq8FK04NlzY95F/PeoOO6xhbeLivmXEhTqwDHU+lHdvfsPitvHpCD
ktNgNFP11PhUXk2WPPVsa9blaJVHBdHykpucfzCEMZvEY79tosy5jWn6HWhC+FVEQ0yxWuR0EYwX
/Gjau4lIqFiFvtRpiGq9hCmNMLVizz49QLwA0aKaO4ctzUa5RY+cxH43nMRcdrQO2IAkQsDhhWs2
b6+DVzlH3x2toxOCh+cOQqw1Ig3TaPoHX8KM6DXn42F07UOGpXA3BzNeHsxQSB/Ww1AG68EcXNS4
bfXiwR6j2XJQsTjd1sqj70go2i3eNZuNMr6+JMEa4WU+XZ+1YPXxjIWFPrmt/iaqoX/MecE8hlU2
3EelP+5D7bENzDPvNS+wUIS+c2iK+Yv0evkUhm37gpBwfoxDKe4rCJdX7VeEJ7gTFmfZFKhqZ7GW
1tVU6adszFBhgEau4mafJlPyrGGDHuoyfmxDNzxbDorpeB75XIkw79200kezhjMStvZNVRpvKWC+
NUk79QYBUPQw9JToabrtIZB80hlqZVCd8aPOrPfRjtq1ZehjrGkVJ6CGWz7YSabyucvLfMe3qY9V
44qVM6Xe97LxwztI39ypg1XcFPsIQPUU6qgAyfWZsurZaGkAGiHn4i3MK2PdjwF3LLWYcxoryz41
c119GtHun7PQ6VLOhVl5GzP1vR2EpuE9EZl4NDwJu4trQRGwYWMb0AlxxDT6TF8m7iLAYRQqGA6p
dXO6V0yI1hw9pyUvpw5/4rAYFYfFsqjxLkaLiZE1DcNApQ7UeP0JBTMoV/MerwKi9sUFScP0BkE0
2co0Sw/eWFEBoyTa9It3si+d+h4fEeew53fQp/HNt8V0TDKMX6EpqgKXwWLGnLFlpos/E5beDrcw
2Cmpb+PYlrtksXPyEV59hORHTEV3hTm+YZ/B+onbas3jAy7Yp0VvJdopOYyUIiDR9WIfda3o5kjo
rLTrFogpJ92qxW5aTzFjzcWCWs2czWPwvVzMqWywsKniVzVLDxir1XytU3e8qxdT6wT/E6g2h5cp
Jd4nvK+8TLOVmoPwkizGWLbleGSbwQzp6VjSaRbwAEox04aLrbaiZONVg0WUCn3T88ZmsIoNt1wM
uSXO3IhWd5caNryCaRI5Qqqi3pUwbS4tAjZ6a/y91eL0RSM13YswmbcA3S4cgPiBMQYHQaI/M5bo
L+7iGjZG/MM0jcUVFd6jWLzF8eIyjhC64/2t0YVUiwvZXfzIuF+LVT9aCBdGCy3t2Fn30kbHYHdW
9j4s0rbhp8qt+6l4GzCUfuFxJyUn8sp93BfgSJnDr1vk5wcV0Ppy1Anny2xxdKU9IQE60KVeqyFF
RF5iTZgWCV5i6CniRlyUeSDWseJU2ngMQkuh/ULCZ1BMYAhahH3WIvGrZQIJE9WfXOR/o4VPYkk4
OiRoA7tFJCjq2T6mg5ftu0VCOC5iwnSRFeZmDnSzQsy5alEdTr1pHfJFiMjkAOP8T3VivggVDfj3
7QpwbHGZFyFjVgXgk8FIxH+Mzf7HOCZ/2gX+vyRMV1ACfxn3/RV28mWO/7TmM//4E/9c8zn/EBZw
NF8SUyyo4BmE/hGLZ4JAAU/qw3yFp+IIweT2X2s+6x+KVttnOrmMd+Uyuv7Xmk+gb/cdYGCCqDCJ
IP2/s+b7beZugb6xPAVQ0OU3sFy5bDd+WaKkLItK0IcUaRK2kAt6nY10i6x5IsIHUFD/+suVefhj
XfHrxu3nNPqXLcbPH8iWhN0lMBHT+/0HjlFHSNfEXiFmLbdlAJCvzAgdQd2SdBCB+FoB5KvXNvIx
x3CiHLs93GovcW8Wvqk1TWK+0UK361AzQUzR9wR42FZgqgA0ygqWsRcWq7LFIWT0xK1gcJarQXjp
3ywrflv7LJ8DVwC8XohwUIYXEs2vF84ePd8tS6ZBYpghjliztS2lU27I+VB/Myn/Y9n620VzSHlX
LLpM34Q3/ucf5tF8x7qacZpx+rQhTuK5Ts4FTF+M2GBHcUxRCBTmc4NKEpArcvi5q+QpQrBJShQj
M8fHJhs5Byy7xl3mECNH8zKNW9vvnwpFV6m66VjhdTqBnS+2ElT/V8Lhsl2ExW/tJqG7VYQaxbAV
Xyy7PRU29i8KdQSrCUr6NCZzIzAYoUHHWnV4ehloMGyJtZCIWeY7S6UU0APLK9Q0+wrGuan5mqew
NflO1dFwp2QzMThD5zO7yVut+4RCRsCOhvq8cpppXGMi7R5yo2wQwN8FWOHLSnwTYV2f4zI/6bFp
9wmgkDFs7yPCCk0mMiulkuOcsoup9VM7VjdG8y9DOrxblvHualaY4UDziIF7BorBtn07AH95S1HE
3Jhcyw0kXbHtE+NT6ujvUdvn+5FCYRXb1cT3nS6UNczNOhdqbVGuYmDoH0Wjv5ExhBqGopb5lxqY
jNgGbjH9gLvuwy/GG5BKuSYmi+nT4FJmu8Q3Nn4xP9h6SE99Ti9teZ2FzDHGfD4tst1ODPKUFlG7
zfBu/BRuIrac0h0vr/s69K09Ep7xStfHLN8akr3VYpeMRXhfJgatX+/IY4Bq9slK5TXL1V1qiWCf
2UG0zSGaPAhG4FSMDCT01KLQohA8+7QYu3xU0UeluuqIIa3j3sjnkzHjx0eUh9tycPLxzu2Hbof/
FjNpxrUzh5HMjM59IJnOgkERmrs4zMN7p6yqjWmHwaaN/dehqm4IfI8i7ewbqS3FO8i8aO92VbcP
TBYBCFHz57COyGWr1VuY6pBKkEi1Lsn2XPjywapq607Z3fiSl87jAL6VB8ImuEzmBMf5GYL5zvnR
ElTi1Oh1wOnBXgjFu+pSeuaCyLEoTfWqH8rwIL3wknZ+u2byWdOXYzitQj/YqIqOhUos23Ew5iiY
Z3EfU3SincJWllf0D2FoYKaZ8veuKMydldbGkfo8fR2pQQ5eVNq81JlkbbBakIATFP629MKasYIu
DuwHXpFGActUwZPjjshaFR0CuqRmHSDwveVR1tC4uzXaXvTLgvy8tEz0wZzUZ2suwy90AU6+Seup
OriGOR6omp2XGgrKI9AohONjFn9kfjKzM6notmq7uskq2guHpbWhGUvEYu1SDK6V2d+ygnG2i45x
Nwv3B86N5GtBiMQpqi0gvpka9qoo+0MxOOk+KQfjBSkiIOKRgB8mh+65G6aXKNREuxnybYCmuW+D
yNzYifD2AGs7E7ZN1H1SSYloeKpMkkMSiYm6GhcqlDHYR3oK58WFZlwtKKDmXc8sE+JGmN/DcsmB
scz4U+dZPBB9eWZ/K6iS5g+ly0czctCB1oScjjblLKiio8Yqdc5RDj6qfNTrxMHHgLAyBj9cnLyU
/gmDob8anQC0jMX4NsNddC6NQTLozZ8SqwkYGbjJJ4dh3N0UIrwfQ1nvoyoB2VRPLw2WBii9+hzb
jFy6BAVfyO6JRQq4RZOXw6FLLEnWp4On1VY/SiR42D7fmObbZ/DREbVcT1nvew82oSzbILRfHaI4
dxivSRwrq/pMdZx2azPSDIp8aAVIgFjNI1jbWnVpLDaQ5wTC7EQxigyVMdo+TCZ7M3Gn8JcHHkE4
eGiZpvfweXxUgaupaeV90+mnCsz7xqlt3OxyV/XynAMg2cURJQGn0yw+w+A7kUdnbxJBwNZcWD/s
qr3XarywFwuwklaDjRCUmr9q0aIXSU/gVaz7u9wW974T6kvIVz5UjMFq29Lv7txlzChxNa/1YlIJ
iDB4m2TZMI+xqxoMIP8hZ9xZjUmG8BtxozmSwaLHKD/HhGHsPSIhOW5mSAN0mxv8MmrThmFz9muV
HtTAeCZNguLQhxi2Iwsigz+FF/BcbCNoQe/6ktueENJ6l7Bhm5vMuROB92H4yGR7ufhdcIlj1i3e
pmKJ6Jza3mK/NcTbTDgooGZmLuR0/fT5J1uV0X0jBuUxszmjOaZgNgxgMtJ2+jJk6ntVRTEz8SUv
LY53QhrtuatbfCNSd/vUcu+BoLzNaY4AGb3hpqgL72rlg7fNiXUaZrF341gQopIcTRSsuzBT9cEe
yePK57hctcx4V9KB+zG5TvLkFbGgXan95KKCQMM8JoyzqFn/pqX/TRYWJVZqdacs3hId/BE3keJr
8WxOO8u8Jg6bvC5b5prg+jdWPomtUKj5s67FN15fAF3k14lmjvl47K4HDOU76cYfJIZ+JQxwG6u8
w1zUdeeupJFtB/T8jcVEOwmMYxdmnwkbEzu5QHVwbvGlysbE5qHviWWSJ6jL9/BE0UFqkHMsQkGr
50vQbe2Fe8fqmxUDGUmgWeBuoshy7jD4452AREJpiKcsTt2Pnk0y5FqEuZJxlkm2l5fqvZrz8eB7
07Tv/ak/Is9/hklSMH2vydWNDx4EynNTuqxQok2W5vHVZzJphOE6mZoFh6QCZPre1FLKdN2ptCg/
SZN7S5wx2QUG9yM4HB7OWuNsdDznqUJvwxEDI/4pj2y851wXXOJwKey+AlljeCtnuBbRGLBt0voR
71TIgivp35jCHxFe+TjX8bLw2kPWb00AcNNcj3eyTZ5adqlzELDizm2eWw7ju8SxyvPYjN/Q4aJw
jbnIZuZn9LpEqDpTNXzS1CZvLWDmrWmO9a7XfncmyfaK5j5Z2WM48fWExBRI0V87z+Q0nR4MUz3K
oruSrlQcJRuvdRcNT3jtx/ugZkUaT3F4n2RZumnZImkFv1axbFz1VHZIennAGrd+ZQG8jf0Gbo9d
/Ui9iIRd9kdJJUbyUEfnKpXDcDthn9YvgGN0jTYa3aL/Nnfap0hc6iKJyItJVoB/kJSlJlPWpqEL
NtdpNvJ+jikjNDRbPBv4ycxGYv4qMn9vh9WHqjUIjKavjlQp+ZqIO1YVk+nO966xxOu0sSvKe9ka
7bay5+iBA/81mXEP8iAOqA/7B9WWgKB8w18Cq8mQTeP8kpixvdMZb5uijOUlNcGb5o0dH1udTCu3
7b9oSbBGS8oS4YzoCehC2MbjMdwzgVcA3VNvW1lqOlPuW7i4KFlGEs+YO9eag7i05C6Ccs/BiTBA
T17FTtNX1y6GCkG8WnaeJrukiEvYpBKh5L1OzMoIi6zUg1/K4m6qR/0lL13/jhQw+6iDjK043COT
pVIfMH63swdb5SdyxqwbzA57nTToxeqJysVOAvNrOKbkBgJisu0Np0F0D4wvfdJtX37NuSJvVk21
ohAevfLspGc3sN37YCadpe6jiiMHktdUISop2Ift4yx1T00grK2N/ecwiBnjRwOuzjLgtWmPtOg0
rm9I+Or3IBcxMBKtI5z3YX/2GdAesYmZCb80so0izXw2U31HsR0gmbwYjR+/TSFQqlVMF/HYmdMI
D6eEmLFUaSu3sXmRiGl8t+DSrrg68tzqEl6iCpuvXR3BmG2M4MEsgww+VEsk6GyUxqmsuvrZNvPH
yakw2fSdpCTHvL1vwQ0VrHsdY0MDr2xaLQNIysR1vZrVnL36djIxwE9kBZkIezMVvH399230X8RT
0kQhjArQUkScIPj9c0M4DwPtnYdUY8rKT+NSCEGS8dibjuSdIc1VhRFvCJHu11FQ/iH4/q9KVel8
MXyxcV9EyDydlvjzz7aFZ4IH52cj0AHlS1jZO2/M9NE0OYEE0A1Mp2kEa6cZ/vjU/38C9TyVH//7
f/2nuF2bxpPZ0H+uNH/WzbcvxZdfEb3//DP/wUSwJW2Db/0TicDf9scMyv8HrgluU2cRAf8hGv+P
GZTzD4Ym/Hv+qw0KXjI7+tcMyvqHhUDb911iQUzXsp3/zgzK+n0I9TP+CNMuzTcuevzkf76j6HQy
cEVL/NHAwCeVqeKMwAXpNeVtbPIPTcoYSyVeVQ6Q0zXjMk5UgGeFDF+qun/n3GdNaCh1MXHzrUIa
d/pH50eQjf26mjgE4ji399j9mo0d81pPbSqdSUaPuenffrnw/5cB1+86Pz7LEnVDMAx6cq7Mb5+F
QoS5VscqyZtd3nML3cfuWRGWDEzWskerAt83wUBkZH/zXP5ltMZ4kTEj+DCMCVzH36HFEYAHM4Nr
tvIELBb7LaqmGOutTypQiGooIaLZi4bh6BGRd2AIIdDtoF6pK/BYc0BWeDB7xmHyCBEn3IRCwiOW
0Q9pXGyt9mblYYBpbCJ+waqvupjypKSc+ptPQfYw3/avwy4+hsJ0gLSbqZr4y2StUJWyiw6sGynK
t2CxeGZyPDHp+LbYERA+Vztfjq9+5GYrNFwG4BukzdnVAvwThKiZeLOv8sh8cYK6pkQQAl6wj/US
rSSRYAzIklQuc3ipmWkFAA7aGGkNiTCr0mCUSJQDcSboEBgzdZLlgCu3Tmri0J3weyVxO7OVgzMx
tqbJS4Q9se1WP3I6vw1Vh7Mrcj9f4UMyViFrXwzGdJt56+7bVP2QPYwO2PGkvUBXJ29T7eqwcfaK
uLuVo3p/Gy/jNMPocEsalDQFr5UTmbT81s1oPfSaiqKNAMprp94WjSs39ijv6li8Z9J+wC2B77At
lzRWAeKmPWSS1NmhwmzXSu9N5unS7RfNCRpHeUhLUreLOKUq6Qdry/CRzMe5aIlIle5ZeNHdOKXl
oTfD4MEVaQFpzORtnlOT5NHMTKOZ57NS5rw26gFTU4xhrG9rsc/iSu6XwArUPuGDwd5lr8f+Q6A9
0DbWs5hQrJXRF888GWe+bH0iPZjJX4BjibjPkiFHDtXXMSaEOcGl7kFqWX3dPsxlT1WGoufOrpAs
K9O+pEEZ75OKwKvUCc8j5je9Ggr93JFXWdXGV+A/0cZk1+d2ISzshMcB33Cw+/ePvfWX5577VTmm
rYB7oyoVv2nJp5whVqAb9F89BkTygL8So3jDLPrIEAqmra92wPDRXZcx+kid/MCzxoWoSB2wg9pH
7FWcmXy+AUo/GLO5t4Lh5CzUfwvpqZrUFUHkfRKiT/Lo8ucZpISb2495Ou5IEu7/5uP8lL7/+SE0
qcXI0LKYO/PBfhOVC49vIHfhL4+oYyG6YTmr7Mxbwf96qhehT0lCQRV+JtVg44yjA15pSI6O0tum
w9sbso5aeT2MMvTq19Zjo0DtjgbIf84YI2OAxoHuADpBubVRZngIhf3o99WhrcCADLH/ZKbesQwc
rINYR0nLwQ5ZFz9CqcCPCfG1L7pDQEe9QiuDs2EI7mdXL5ZY9bfxWwtv/rcDiZPcxKvFAmdRcP+2
I5FpX4Ra0oUHjv4oVLYoXYBI+C7+TRcU4ty+k9j8jMMZPrqTaghoeiFcGQ+zWV4sWqrCcp4GNKyW
HbyIMPN3TZ5zByMqwovf75RkKBXnBgw+7v1xYO47KeYKVTa9NbjPFRG1rZgOMhP1zq1rMnGXTy1H
uzqq1q6/eU7zoczG34ul+SmWNgg/OL9eblW3ZGmS6p/9kpoje1MsTVSrYAC0S2PlKhls6EL9tbO0
XRR/yMmWVmxYmjJvac/c0XOutnDHTVTjGImgf89jS34xbV1Hf9ck3eugXb22M+fFC7oAcA4bgCxJ
LbpwNg1LkyjTNrz3l8aRgx9NcDo9TRJUcdowppvi4coS9RGg5ENP/0nycI/mEjWOtTSn4dKmWvSr
NamIEHvIJu6WZrZY2lp62+GTg3gKBw4vVWdpf+XSCE/Uo+nSGntLk6yXdtkeMyDTYXMXD9kTH2i8
I/kFHO0CD/OXhhsuAL33WMTHeGnHWbuHR+HN+tFrZHB2B8YfCVNTa+njIRUfs6W1D1wXVmxRPgE9
4IDVhnxi38AsIAJsuvIGQW5mRiB9V2p35ZZ1/REI51Fk+gX//9vUC3AkfPiQu2ntDvMZOiw1CtbP
LC1SRq3DF+bge3jHzyyiafjqYN5nZmKtRG+SKdKgMHHg0caSGSDUmceyjttjUzf926ytYWtVqXmS
s8kjjB7uOgxVcEQ/2a0qfqvV0JnjuYfjsQ6CUtwTg1JdwlBMT4MZD1s0jlCMTf2WD6qLNnlcGfwI
0e+JRVuZsXK3tpuAb+d5lkaI8jBo31HSvFdpS76VSr532oE+GEG+J6kgIStaX6dmso4ZaVs9s/DG
5ZzIIY2X+SFAPtqCxjhIjsVDJOQ3bmIE4SnAyfU45mybygKbE8cI9Lvgy0R0yaHyYZk6o/uji/qb
UweaSU6zKJxT714XjJIZUfZXaD8YdkKVntBz3cPNX+FL4eaPNKcpzlzrqjHg33IkduvchYkZmkNE
8BlDwc5cLlpf1Xchy4pziEabd7WdT+uUaN5H9l8djMWb5TeksadJg1DGYCc0w+3bEM/HEbrMSMdy
fumnkWwzSPyQr9q7oXJabBrklltt+tC5ibfG3iU2smCGjF613OD3mveoDS+W0ZhrTXdsDByudmvx
+Rk7F51lr1BhDFuvlfOZWdBdTY1yIw/rCi9AAcwye3xAGVpVkrWX4Gb9JWBZvYoLKoewH5nbWOZ9
7yLkqBz+RshS8k6GWMZ9Sbb9xKigdMZw4wLoXE3eWGyDPs254fVZuoxTZusWefUXZDwnc/AnVoCh
ug8TCiCi7A0A1KnYWRMXetbzF8uZ612RWos5Tdtbdl4Y5iy47auxB+NjQEvpKxyXToi4j1vHaf0B
PqeDNlIynXgEQGk9eF1pPETKKdalgyxZdQxcDYhp84JOEwtEDX3xZ6OV6MH9ODzh4q653HifwWCS
xWuH3mVqaQC4X3FJMxrKcAlA9QW/na6rxU09geDd9m47bQN8L4OX3lwSmI2BpL/SAVQrirehcp+E
3dlX/dO5bS8m7nKxczuLsXtIQfU4E/dOMCLMHnpgq6oTBxMQ497BXLMhejR5dwC1Ht0xpz7VbDRD
wrzApA/+eRzx8kMmUc7axh9zVpjQ5eJGLxZfusagTspTumMv8E643x0egn7H7GWxsyO+PXlj/KlY
vO5pItwrsnu9MbUFSVzgiY9jdgdFhVCurKHnLosSI65hE7RqpzHzIDAs2iMAGHUzMd0TNPKDjLAf
kdeEDzAr8LZkYV9vFwv9JijN8CgXB7/T9fZ9Q6ArCIL/w955LEmOXEv0izAGFRDbTKQsrcUG1tXd
BQ0ERCAAfP07qBkaR5Ace8YtFzQb2kxXdWVB3PDrfhxOzpYN//Kz+8qXrAyA4YsGkHjZtxFAQNtP
JNkp6N1PRnhBkbgd2Y3KjyFgAcP7IgxA5RpX6oBXDSerp0s6BkiQahEe0mE597mEVbBSCwrwBcHK
MRiYKkXnj5dO0b9X1TMIPoprmf+2w0pBkEP1ZjRBFeGNuW1WUkIDMqFNqeugiVY7w7JXX2CFL8ZC
to7aba+yW3YNxhZaQbJ1v+AM/J5lRDzMO5SGlMAmupl+jq6O3Myn+qTRx4Rn6m1ZGJdz40737NjS
PbHH9zVnzcUhG7YpsCLguRivKSDdyF9xEhlciQ7k0sbLRLAtV+iEnPn0RZ+/ZSuQgqhhde6/KBV2
QkKTa789cmR5WjwMWbG+rU3wDCNv+YOwWQnWOFK3sEc2VTyrw2it6CngalxAGGprE0N0a6Y0IPck
cVx1mvKsv4QfGl4FQQ/KKdHLeWi791RlGRKzB788Df0GJTB9dDz9MhmR56erz4K0hz8u1hnM1LAJ
AHswE8Dk8NAuUxXgn1pH3lR8Y1SDB+L4oEESLjXuNHgh7pANb13CsCSsBJhFAFQE9lZ9mKVrnnyI
I2VbvmCOwwC42MEVgTEHjkFyn8LZOfRfvJJhRZcgSAm++LhsuX0Ic38xTooVd+Jh5sSbx60oVxhK
yXr/oHKHBYYRPlfQUqoVm5I4AFQAkd32yCHPlqaJwlsxK0lZAg7V1RMXY/cC2LffjF9YFvxuNJWu
sJZixbY0XMIE9wD+5KYiQVDwQlspL5Qdp6yDIL/0KwPG9Jvv3gIVhv632NxQFWC3vM2Xg7WyY1jo
gZGho9g80q86RGUe/pxdc3xccv/CHVR+Ma8Umt7keRgs5escmvI+5t4oaeM85iBw3IZ7ylxhNq5d
XBIAXunTvr6xat/dL3V5j0ruo/nCmugsgidTyMs1S5PqWixMhXg0WSd27vydaASXCWSdYUXspHYJ
bCdljzesAJ6kNiCpTKPMjxwhalBugrG4Gz5y3okvEALEevbKWenKjgc/xsOf2WjfaLy+BLOM+d4J
Ri8KpnY/NKYT4dJB+y+HO9nC+fcmfIoJdZ2W4btnNIqLsZ5L6IEkB1dePZYbsedgEW7kwkkuHulu
nX0QeDzq1H4saOIFmOvz7J8Sau09wNhZicUTk/y9OzlAyJUZnklj5NwLGkhHYhknEwvWMex4KvE6
xpsYm/rQrbBknPXljoa/MwUD1n5ERrjIFXCmzufWm0qyCRMh20M1cYibq307GO2ubc5+7WRnc3Iv
abDgknEJftxKeomqjmEaQySQbpPlZKPLz8zM5c7qE3Z5yjCsG5ND4qHPpvkTbby+ZEdR34FlZhiI
+8EQu5EnKUep6dqN28rfiLHuOPjOk0FhXdPd9dZIBVMcA2wEDI1DMhMOFnGrIsqZ0P168qdgvG4I
V7GUKeYdbvT4THtSdmD37d452lV7p3KTSxJmIZ+fA5t3jgOKVYq9cpAULG7UJ4ml7aNOx0/URvu8
fl2sYtkPNofUPriIE5IsSOTNybQfHd2cO1hzx7oVGTR/wScqBl3vKuEXFzwoWydqqJmZNtWYdA9m
GrpAmRz3sSwpV8nCcj6g1izHAg5OVLAhTelwOGcGl4oab2vA1UUFJbBOtbWvAKbuIL08i2V4blT3
ZAVGd8gIkWw9enO2Xt9+AH2qzrK3o8ztxRZwYbCLPdZrpot8I2kdMWMA7XYYf4s9pIssZ+4xhuqu
asmUdWNV3/KmlW/WaPN0TWqb8xoupc2sYUcCIRh5INrjammdCKqassThK4nUmYlfYNed8bgLsmEc
re6/bP8dhb/Yz+fHMEbwTDHUPNdLduSjhj3Xk7W3GDmcsnA281L+RBshCWwxBvGJBdjlbFq66uQ2
yewi6mi1IeVN7ITjgD/0B9qn6Jugcfkmnu3mldQX1VJFMRz7LnycKDDgMlSEJ3QPTVs56/LcJ1hH
dm3v5eZ3hCHQOEMDThvHDuaF9L7JrUuZLETTwuR1CtVnCySAJkL8RiUMaI4FqkoeGknjjM/ffS5s
SK4Z7UNJej8Myb3H6NlCBqdV8Fwu9keXklOq5arkeNl1D3Yv6vsBlILA7c5hDXLmxi29fGcqczhY
nWufTUkS33U8qht7n8At99diu+vnFEeidZ4So8bA5HB+nZyrOA5NCGggfpYyvSpD+3mMk8fMVgfp
dHrDhUtCjQNO0uqbMKgxKrDAAY3H8aaT0Vh/9DRZboUrWeqD4HPChPqaPIvmPvlEgAMYUroHMs/1
35gLrb8o4pw+UIpNuBYWCumfXZLCqGSQSJwaMpkv7T7bYWYrN3RsAV+YyBVZfnaoMvcHCEpnMxKj
y6xCUuYANbAzKT+JHeeO/htMVcXHl9D1vx3M3+xghG8i5f/7FcyWdeq3OvvDDubXP/PbCkb8Epg+
lnLXD3Bwgpz5xwrGAjAtQrykJvyQL/H7nzZg6xc2LD4XgC9suhI9tPLfVjBO+AvoBP6Ay9e0V/DI
f7WCYanHIsfH3IT64vjen9YWs5l2WB0QcRlKn5y1/jYAB7kxh+AxHFlOJx2Kee9a29j0XkeigBSE
xXe9dooNyGKeeQlrGjO456ekAtd8jBEdGG2+jPuvxKU+Z/riqFPDC5mX/QtUfGxDQ/brxflvV5Pi
z/fN+mPgyGXHAjfJFu66W/idnbkxJgS1GsRaiRko8tvhtQl9stGpwWRZ6V0h4KpJRnCgtE5KgkFd
dayZt2mLi78qPp2MktjlOlOYYAwmU8YX5slU8k/U5exJnJ6ZYYuot907XKFY9YK31mNsFW2qthk9
DzUT/zaI+89+qX4Y0tEXSjGt1H772kyr+u6VdK5hXhH159dDko0AwfNQPFoF/xDPrCYS39pZVIrt
1we1zUMfNHp8GDuWLWZZwC/unQejph6xbHOSnYkVeRXvGEINd7+7hP/FMkusxuLfy8AWxvV10wee
CiH4L7sY1Uh3DYTZGyINA85sdJT8wZoEuj6wlI5MpWKmwT9Z3wodn0G3HrVvX8E4ukMnLTf2klz0
pXXnjSqq1iNJra8X41tL0wzOv8wBPVouL0NlnwbsbEEWr0T+Nwx3+yQnExtwnqjcoy6w73QjDZVE
jHrfejSQk8BhJ9FSjjvfho5LyOdUZvWDCOJvWN5udZ38KAmIJSblONo4NwvRkJyzG5abBXjef/6c
1rvjTx+T4KoDNo8t3GXo+eNlt2hqTqnTccA7ZHIbV95pmPTVxF997OqbJp7+BidiIT3/5VsGjFKO
GYjApLpa/OmGpUFnbkvpU+ncB3sjbu8ozCOIrHfsO29q+OMgYbDprlUa7OuMTR0e8KYBs7Fm7t2w
vV4s90qtxGhVO2+t4d4NiPFbMQlw0eSAUrsID7moPgauQTLRfMRTHbYbL678WxMTN7AMhuieiOi5
gfHHyDTgHmsZcxhmX/tgHnZ2wW0nfE4+BGzUo13Qj+iRDSI60zrbTGAIzlJY7FlXnlXeUnVZ9z3z
FpVhjABBcM5iE9a4bC9n16WLrDD9TVNMAHEzUtdzTTGFg8/ByaYDXnWOuC5/j27hzDWo4H6meHof
99zJbu9g7RrHqHbZGADOSDaTKNNNK/zHxoLY6obIfgsxZVpNaMuBNNxsS1/qbeUzhxTjEm4z4DQn
0pTfbV92F4UqYeUYJCx1wpnUsOVHGbesno0pv8EzvVqT1gNfm6THeRge6M45hCnFeaSpshSVuuOj
3TT1/B0xm6DpNJMwZ8wjWZ39wHVx5cG8vSuK6alPzM/WxN5Gfye+XbFKmYncfDWpKL+4R+K3qFuZ
cBzmsXetbe/eLOf8Jh/8u9QLnjxVP+cjEpAMvJ/uiq3UHcs3DqV5BPiCzXh8XBKWxk3jg5i0bVoi
3QsbrGpk0WO3Hef5nYP8S5GgZJo9qwSne+xaumqQTn+EZf9KCxrVLCHo3jXGNmtSY8igPzIPlHjp
+BDs03Jnlla1tWPxCqgBeIQcwSrM6y4gwKkqwuSbN5VrS01ucg4AKwoGON/wubN/xTD1ZKJB2tZS
UlEuZWRrD9j8wgGvLajAzNX12E9NFA7tPbFdse8HSj/63L3PjMa8SZr5RYfyiGMIAJJweSCZ6qAT
wKCZ6vuDJqNY5fKiKom0OjM+Q3ppdxzTbrwyeAw6UmJtghsU/jLSt7gHx30/FxUdQL6+MnMVU4mG
rVt33iXgpGbfT+l762JL1iWL6IKinSPp3TcyqcYFeNCOoID27qaQnWaV5ORRJ30KFSQTrxcafnF5
Bzhl3JUA/zGs+8/kDtOonyYeq7U4Tw0hvyqUj34Gmrkx+cgNi+YCeE64ymv4DLWAr79aaHMslsFU
hVFIjydGSbe70I5tXFcW+zowFpKAqAqXa6FtRdmVxqzYFPlTY4BbMEPeVYtIdURKzTtXnH2/87H4
3wn6od00F11NOo4ZHrzD5IPzXs8xOAWBElT0qILc6DjGQ/6Aqs3+pgi+Wx0SpO0XJa31cni2Kxgo
7pyZx2bp5LXZkqQl2HKtPBzWrmQR017NIHpA7TdUEWYAHnTRDmcMcuwsDHztVec8K4KjwDfdeEOj
1H6yJvh91mtmdJSrpXjVFWUCW1uRmy4kbyPwR4k246jCpW+28tSLtjyqtY8YNOCVZoN4wrZ1T76I
0Yck6UNDLfzBTeKT1zXBPu37eteuBOS4geJalO0BlFB5tEGzbsPmGcgddRGwFLTl3s+6YiVDifze
hegAtI36AhKKPb+zpACHoY23xARp4mFthRfGr153drnDgXzfCn7umR7GA4OIESX2ctvHGOxNw1hf
hnVAzSgfckbes2nWzRXUYZ5X5dWMyg/SweiPmmaOyLWKYTuYONqmXNISwF6AQCOB9xILLeHBn+hb
BEUNi16RMeh3gYTcYGf8lUmZWofem3qQ6nXNqrYXUaGKxxJuFXPG+DSho2zwMTtXvWXu5xa+qN8Q
Q6dmgUOcbNks9GLRO9GyEMFb2nICBhk7O/NnUMLZDhI/O9liDB57182uW1s05FIoXZ3R9vgrkd4n
ZHc2wXBT8EBicvZ52LJsNE6ey1eba8ulBZLPT3o8Rkhd1TvDkJcTrfFE0jkvGxY82QRRc2e68Rv7
PvPS5JKIYo8vBMeoiUp7KU5ZIpwtaf9HaQHd8gbKHTIFOYS8S8mYJ1cHZfdRcCC7nof6mQpdaobg
412ivG0h2v6oquapLburwMGa35CY2/ZmZV8XYvFe8GdA8LGmheMjQPy4UVkElKGBGAOiGZv4NkuQ
S8A9YJoTxXJwpzo92MaAqqzGI8ncm96V1q4VeZSVgt/LjNXbhAKS8Kbg2RXXvnky+WwutE9ZVFDx
sFIDoPgkoYosacRyD9qPmL1r4/GW59gze64SwPoAfKsdx8QoFXQSevC7q7ZmPxJmOPVbKIJ0P43H
2PL3mDVYgolaH3EVmnvwONBg6u6Ozg8u5nL+OawnccDyqAjL/FypWJ7RXnc8eS6DxP6et12+HQRs
y6pkyUB/RHdpjd516vu35JTsjS/n+6X3kCPq0Wa3DqtYhc6zHS4o83yeRS92MM1q1k78yF7bfwRI
E8ce2y94+vJKGHlCFomtHOznYpt0LTgfPgRmbfd99tdf66yXre9gFJo8K97HbTNGZu/Iq3nRAoEm
3LmiBKCvB4nHxbGojw4cix7x7r3OKJ3MKFfU5tPo+5eIIw79o0q+moqbPGxxNvQVflC735Nmu3Ea
AO19ORxcAwNH38kLGiqpRc1fQhJrjc8wNRgYZuKkP5YGqA7nK9rmN2C51rgbpYN7maM94nAQlIfj
58/R+gOCU7ivJn7lhvQ2y5w8073Fzevbms0gEA+SHs+UWPWHhF5AapRvejM4prOCPNArqDE2SJFQ
VpthDecBd/uYe24ELM0OuR/uI72G+eJqtvdewEc259VbUAdH3D0e6lh9QNKtt7PPOYPHE3UXDQvk
xjUfB6u8tRuhdtOYyztCTNOZ1UWzJ7j2Kn0IDnrGbDfOAtNR59z3UoaoMS6yZGtW+qJx9Hlxxm2Q
e26O8wPBDPCUuc+XbIbNB9Ff5RO/lTx8lLZGQU6TvR4YLkeSeVHhwrzSjkuLWd8Mkd+ATbKCVG4N
d3pBaLvJOwUnvjJ2cTjNVIOtvga/FddTCmBL5QlDmDsrWm8GN4tiNmS0o2QtZW8E98/V1C67yhXX
Bc6rMqRKkTNsVuJjLiYWJyxGbsYAXWYu/ZNl9C/4qKNgUDRq9Ju0nPdysS/d0TqOY8cManB+Wo59
wfXnGrdZj8vJ4TkfQ5vXIUZdobrN4AzXnVPvrdg9iiV71wNbqjqFgVLTAa4ezBbrBbnZvt474P2s
hTwi5hS61mrqBOWUHVqzfKe6m8EU816ZNdgqCsid4ihQ6KrUfg+T5L5frNfFUuaFp/VVUjVcQcu9
kXuXNh1DM2ajQZsHk2ANPX5bGTZczLRwNP4jQLlL3SVADPyzSyqkTZrvS0C7jJ96Rx6gW8HarRDt
S457XOBj2iRaIc52P3Id/OxL/0lrj92Ie80qr/SAcKjY+kTFfYKBFM0zPBh9j8z1Nqn4FHbJj95K
7sgMr4d2fwOpIt1NwYmao9vBKW7ApO7nfp2op10yNgcxeXs7rd7NqgMuQ4cNxdtUZ/G5K7xKBc8C
SBC2c7nQ+0lkZOtKgYHKPxjmsIcPU7YpbRU2XQz+KTC84xjYl2NrRM7gHTWqozljKx3Um3C6O7o1
Lp2R4bNPjpbDIjqHD7zXASitbMSQsRgk30Dvv3dzcV9lc7qjlP6IosA+KOvIbNbC2Hmq97ajKM/T
mHiRmbBx1qYOGLxxAAWj8UhF0qmClbgPFUNqodcarIwHoYJDsE10I8l+Qu8d1lOnI0bz1bPl62xx
lS4tFCumpquxtNhVOux1bHqXE5U+SyKLANn4MhS4YEzIYL/pJLkNJPQrs8BANTbdDa61U4twjr/l
nn5BOF3OpQqJpma0HuDHwlPqn3yXqhOVfU7VTBtS17z5mlWk5P/YmgoLKi5LM7soeUclUw1pJic0
pM15m3bXnUl0lFPiCzYBTAzKux5m49rx+peydV6XmeUFnUOvll1zKS98KxIHkRh5/FgjP19aeryP
+Rl74d4ZymW7nSZUmAMOA653nSclLfPrR+XJBSp6Gxu7NOUpqYIkpYbQc5+NsSEiQqrhLJnbbrK2
f7VmvjJ7pevaSD+dzpyuqYjnsmuD9KJty8/UlfaO6A0eqK5Xw379z4Sa+ki7k/uDxflypcLy0mNp
t53Iwmwm2z+VTfaJBYs9oi+vWhlfFhm2KZlVmshba8hHAmmsaED8tzRKW8OL7GaLoWMxPwpXUQhJ
35Acd6FVeM+Z9M0ti40GXYGH1NSF00GxC97aWkoeGtzqjio+JMeZrR2m51HnBWdOrfedsQbDV7XY
rD3n1GoSZH3n88TpIEj6OX/SG1t75y9IyMPgEFOdsreUj3FjKGxcQCghyqYmh2ML92eX7Uk3PQ9L
53O7PE3Bgrsk4LQP1W91k1Lmo1R2L5yw3VZqiU92zwEnjV2W7aq90/A0QvL75tyfCI0R2lm8Ysue
eNzKEaVCxnVKDSxnbCUnWNiLoluJkgCeou1lPQIhme0uJNLIaYmrlXGNVYlxpKB0FQFG91Z3861t
gin0akdHtW+8GZyaWQBhfZvq+F0RQMTQ2KURRqWFmdApWW5P7TaPXxmk9OrZ/tSqXHPp5wSHhsuD
CLcEPhDREqUJCaIJRWdwjKZlFXdibiMOnIcgfrDC5iEbR7kPIbhuha9eqwygkEJKIHwHgrOfwoPd
ZVehod4LT/7wq3uryXfdFKJruReLrZ+KNtkXU3IiU8RQ4xCJHkuCgOk1dl5uW7oqBBanlvI+YEk/
C+rmN1Ph3oWTc03DMgkk5f9KSv+f7P83sr9NPAIR+d/r/rfkFv+o+v/2R36T/YNfhG3DifAtE6id
I/hiv9E/3F9Cx3Yx1zoWMQE/dP4p+xOvsGn3MDGasRnw10DEP2V//kuT//mezfLe/O/oH4IiKhgi
/NXYPZDq+aNuGdIh5g1tEWIydo/tZOzc1WPXAWptabbe/O5z+Rdi8l9FUsEiy8ZEy7dCsvyTYpmS
LvBQ1sCKMO9hp7JPeXops/F7MWDnMb328T9/v38hka7fUAhXWPwD1OU//nRJPQAPS1rej0F1G3bg
yGwvxjk6ov/xL29ae4pM4pTbakRUGhK7+pssw2qS/qMsvP4FoKsQasFB7P/JRC1nqSsYuQG6loM1
PccOvVSzOv/nn/MvJBI+SxeV3uUa87hs1p3I73cese2OFW/HzQAa43LktHwZxqMfmbFpvv/nb/WX
HwjNedW5QZ9gzwy+ohu/+1YsogBkK5wBbO3DyLCYq3nRV7+Chv7tFscTfxG3A1QPvpW73iA0uP5J
Ty84FaalHEP6TtIKEEFpH/Q6atrcMxvEG1q/mh7YXZajpBQcVuF4trtEDV6E6ruWWdl2duhrHxFM
D2qrdMrSOOML2L0Ttao8emPyZDhpeKUtYWwcN8HDif0UQ7brw6zN+xs9195nUhnxG6iKGiJ0X+0H
7ec3dqlvE121B1Tw6sYYi/SB/i9xJkrlEsZcC9tsmf0koyd3CC3FLgEwCh8zGw/9XDO34Tm4kMOY
Xogqp5vQGB3vmwuGfeuFqXcFzaHfOphlm43nA7zbuRwczx6Uje+D0RXPUAytKuIwQAASzd27NEmq
HhtAtcAsfGAt7UIBnZU64JrrEfN2L3rOnt5tBW7xSEcBKBDfHiNCjNnebexsW9tF+Uxz+LLyShHX
q/5W2wtyUDzj/GRbtu9Y3UiUip03JcuLkffLU+ws89EmUn4PuJagNL8epk7Hw6lRtpY8qbayL+Qk
cKM0S/NElid8nI2aswwrGt7pY5Ub/m5cgnXnNfCmJdxvnn1zrXwN4mTO9oKcL2cHg5b4PcQG64NF
e/NNhaqmbc6inD2eJ5ewRz8sCVpOmB1mk4siE20Q+QVjY+M3HBMpAyaUrjkxlqlXV5fNOnmrhJ9W
fvGjRZfxQieXyoCi8y4+o4RBVWWW6rYKXurOBaDxrPy8sc9NCjPkUhc02kYYih1GPJYgKR65ju0P
EdA8flvyjjSa3Q7hAUtqSifimJT6msjWpDeDDagFbrKxsLKfJ1LmMqiKGGyzXK46obxnwLLxC2ai
6cYKLL/ZpRIsGTXmfh2D9TZn56k225jawWrBwR94VWa95Bybv1e+vVrKRHUOQcvi5rYXIzJaZVd7
OkNZmGV4ow18vcSZDBQuGGRZh6sEZyxwk+qkslbfzhJonoPfKPJnX92RNFrtmuwbGLw/Ki/+JIre
70zInzvMpC/jl++Z5tdRXg51y4RnrKKr3XWYMpY4SmcfrauS1jc/BLCRERZRMNhF0Z1xvL0apXHK
8U113F+FjzkLVSSJQkLJ1y0xsCjX3XJX9gUtqOXUghaSy3Wti6eGZ+EubLJkx26oP+BxLyKUtmPv
mW/u4M0QpHNoqQE1nl4DELGhIR6/91hdDNKxkYEX6A29Ll+UbfbHOc2T+yJWfkVigISSSiAHbrqM
1ZeVg2CPQQxi18MLmnVAo6d79CF5bUgWoI7y4n0HwSUKJZngbhVMwTFmx3TAO8PYbpAAzoiWu2PP
uI1zzHJu/FWBNWK0WL2qsjKQHufvZKBBEze9dKx7z8DyAuH2CgY+MShce5vU7j+gBDxIowJil0L/
OypdGbA9YwtqTXPpd0m2EauWnIYJOGqa78gkD+AUwlV5dlYNOl3VaG8BeZgI7547CY/QKl1Txl4e
w1XOJsKEBQD1jvappD40ehwu47YGY79K4rZQISpdqD+WLP8xjl5H/r3cKAcg1bAq7UWNZw3L0Ivq
iGj6VjHdwvd7Hle5Hqqhwj2JhE9lMnfCKuvTp5jAMCq4vQAaYZa7qn1yaMqOrY2VjIFFlLFOb818
0Vwb2cgyKQ/caBxhA3XaeK6bJCSU4pf+PkzdqzgJKUHwTYtqxELH6X7UDk0Jbp3sFsl+mebP+Myi
oT4VdGtvSbP3x3wxgt1YBsF+TK3iyh7dtz5Gxh5dZA43DcRFwPJ6n2HFZ8lV3FIcfe/O7zEljIc5
D6cNjo/qgfU431hZ3kvDfnU358Pt5Mlkp53pCft/coLcw++bR9UpzaCwc6LFkOeV8vvkjJdhnVwW
8M2BUCI/UKQQScE9RwrwogylOgKAIJSetsQN555PGQ9D6WKlsurxeiCSsSncTOmNDVN55E9u57q+
535Lj/GEtGUaXPMhyKBt4A/iE1VsRWw0+J9MmVPZzS3hrgCcJ8+dc5BFzEK5HdSfVOo1+xJON9rs
6G1oq54jgZB8G67riaXuxq0fpDeOaSwXlOXNPGRDfSDRQoFL6kacVfudsjJscaJIqnCTJuapH+iW
TjwAOBsokglBtlxCmXWkTTw3mOedRwup2PUdrvBNxSUJ/ECfXGl8YGR8SQdY9lZZ7yFLAXVr2vKn
TMPncmgvgfy+a0t+A8D35rbsMwYVb+cqvJ1rMR96s7kfVXbSc/Hpeg+jLGh5xl9qZPZVLeLLLI+B
EFemZkdy6Wuk8zofOlBPvjjZrb52F/cc4McEbTqy1zJu67L+XrkdwVCkZ2Oo1dmRaj87o9osxo86
qfhpmhc6g6AuUOYEPOgRdWDZelBaYNVVhK2mHHDGWMJeNe3MQoYf5hPe5pRlBL7UDt2FXj2yLz7Y
ZptZaJewxdPR2CzX/ZQ/+o649yfXviPqROxAac7fMQ5h/SJiNqzom+kHJrqWNa2bfitFjDCMHfng
D5WORDL86GLdo3Bb81Va4RjDhulpeGYubtsqVIe6oSBFkKJF4BQ3RTW+pkgQ54Bt4CHuU3Z6LnmD
TCxPFtZ71cIVphUIK359nBYE6JKikkJNx4ABEY9xqjdqoE7GPWfC5ZcyQ5bHwd29Bjka4SxOE07Z
rWlK5ge+Pdnv3EygdsU4emB/tJBdg4otamljV8B1m1Q/PCT7XYf780oWU3njpfh6KXQ5GCGe1gFg
xBH30jNbUjyLZDNuGVzJLRoL0ZigeC95kG7mzpoI6eFmGsDrXwb4mraxtTaWxE5+iCtMunkW25Fo
6uZBSLPdd1SBnBbaTZKor4J+39BIe2MY88IcCsC4SnT/7OGTilQPrqUGiG0Pi0JTCI0HBN76YBeT
/1YxXmTbLFvad0b6duVnW8tjWlLAa5fjhVe4xl3pzA9OIlngWeqKJCXnfTkEuyUVkEdMcYz1zUoS
O9ThKuBMSKGFFaL6uPDHKxXiE6RD3sPusU1wpZ7qugX3gX901w0W0rPwW2CrajrTDdY/u51KmAhF
tgqa7T5O4X/1VGWvMePpjtXizVw5Db3qryVXAUvSmX4FUKVZXg2RSbxxO6b4A+gGOEMNWr1WaQoi
w0HjsrK2fiMukpyMnGUrT4XIzuDTso5B9LbZ1LuDbcM8ypPrqm3ao+PGKBi+LI6FDfi8WFzyfD3V
IiKv56gZ+R25CyAi2JEh1YpFfzKcBjiaFhNCvSWvJTwPC6OK/ebXhf8tnIBTKI9u0yltKNAUsl8z
7PIKz+kQsRCjW9ov3mtevb+eeP8nmvydaLKeeX93svwLMfU2+1k19fDz98AK+9c/9KtsEv6ynjJD
BBIh8CWugInfZBP6Dy36okLfxSpJ85uFjPAPaKr3C3VephMgaoDKDAWKym+yiev+YiLChD6Fi4BL
OC//f9ySgfeXtHdgsyL+goAC1UDX+eOZm8kZsnQteF+0uNQ7kxS3ksv0YrSTvTXX8SQRw4ooJxC/
ZNdaDZEoBOb4/CFNyyUiEj7jMw7bKOGkrTYWNQwb4QzE2ngLLbcSNGDE3tR7EJ2bMhr16m3xmAm8
cHlY4MuBMzLjm6GsPpKWc9kcaOqiR2mAu4dk2DYUjbsZjJu5Wm6D1H/0WYlvDR829MhCgxyZ3Di6
ZqkzG3SSCOHc8GZjLgzVY53QuFuG0zezaNrD0JeINYs7RgEB6S0bxHRXStrpyaG8kenNoiCBaxa3
rHKQs/fkxrNd2xKeSUv1gCO5ZgiovdPqm9uXxngaYmAEeQMW0plwCIoclVYOLS9Or3yS6foyM5MX
WSUEOHzTYEHaIdFwjbBhFNPrkpftzTiz/5hnjq6aIEBGSduuLXjgti7TT1h1pyAuiGf6nnOeBAc2
YRK0GpO3yaO+tenZ8mbDzDzsYMV3daXXbd1Ou6WJrgzAqQDsf0Xp2nvBwvssExTvzIoJcqj5OJRf
SysbmIcJZd/sPDaUrRHexqWqzgmLsUONef9HK0VD1QZejcxMYW1XPdan+dQ1JI1ypsWXLi/KbVOw
k848y9omNnQNvPerGNXwy7Mh2Q5ziKEf7Ia0fWBwOuFbdUj7mWWTmgWojYJWmPw6ybPNaUFxV031
req86org8UijD9tflOz8ifymGxXTMkcxR3tguy04Cx/oJDwFIkM27UBMOBbbP2kYV6U4+qM6WwE4
TWHH64TD/L0gPfv4lyK7pVaB12rHSWrK9ssQiC203AfLIFeWUykUm8eJa2fb86aBOzo8YBHDx8Ox
mBUTr/YJUocGCnEKuvQeYgNdJVn7QfRy5yx1AB2CGHk4EisUgBxuzC4DqVTGKOSLcRHnVBMgVviR
Ki3NimshDjrmP4YKo4lmwHgi8lVdQz20MIR42b4OTQwOpLkOrg9vXcHH3hTJ8Kq6auAAgh4JDn5+
iONRwo2H8EGnTrm1K+J9psrl2TWpt08qmJcxm/tTHWtSu5oOjP9j78x2HEfSJf0qB3PPgnMngTPn
QqL2JRQKxZJxQ8SW3PfFST79fKyuHlRmdVdO3w/QaKAqK0MhUXS622/2maDdZDEac+DXoIfaaaJo
D7gRGroOCWtDA2C9xnuGiGVm7rwf3JpqLNZUzbNBz5ahbmVeTRKTf23HO5ddyUH12UaXPf4NRQ73
hsPaMqnupy4Bn4T0yK9U2S/7yWBgx6F3X+Rs6EDqMTcK3hKZ1nipmHHltlQWZtqP696seTukyjmJ
FoydYRPQJtF+y9T+wbZDZ22oJKuV2v5I8rxYD8l4r1RSMpvBAJ6W0ONqPTHwYhoLm93HolGIaI5m
ltw3bipPkNc07hPGvn5LzC4B87qsLdvy8AWRYf4dalsWuVylKqTUAOD+GpPzYqT0ukc22Y0B321E
roXQIwKTLIXnJteiQzhRgMZU7ugrvsGxhqo0P93rXIh9HNdfpMucA9SixzQN/GXu3NLaDLZhL07h
fAzDkiVXbKfneY00l1oa2XdNheZLgHojaZ2/iJYSBCcmSq20ydFH0+VMyiaQUR4LCbvHQEt3SRvS
tlEP1jdfuBFjK0NuBPGWlVSKTwAQxZLnzKGn2ZlUOPP+GEUnZiuc+y4YN8ixj53OKkiPCYNYLSfZ
QkNb05nqvV8rHha4bN/q/jrO1fAxU31ln2m2dQc0ufeY8zoLtTaLNU8+rEghTocA1SdeSAi8j1bb
srXv6NjiSIZ+MejxuiAAgsfV7Nc9NE/6yJkElv1E7w1nNbbG3apoZmvS3A5GwVj1oEgGvBGGke+Z
C8yGbXVzCRSbpccyy5Pit4TcQm1pN9OwCOEEMxTwtziEezZ0dnHGthq/QWQ5ZKV1M4jpLqg7aBYk
bsd9N4TKa24RAOC9FeuOvvHA7r4IFeByCgNGiyKFW2OQdMua9LmM4u8TWEEq+IDdi3pAufPBd2dG
eAEzuS+yLlwIaWbemBuUuZc40Ql9jotR4FNhwIY50kKN9uOTjr56T4TVJNNMGr0l9z0zGAYSrYB4
mRI/iULddDhgiRd3ZwiHW1LhFJLX3HZB/DwMEvYrOcJO5TkhewsgXOcsZVIeWmQAKr2qq4aLs5l2
/vx3phZaalrfbGJouKvxSjT6RzdUz0HJDT7mX04PW3dynJeA15mlgmHXqG9K7K9GUT0lvnLVMky2
aNgsZVN7tmp58i3mBL2QHAzj2LMHn/84LruNmIJHapk/C1ANLoSOVTCRWMxKiZfeijzOsMAvGCA2
KBzrqasZmc4NPwD58ieDZEIGaLLuQBvLMdWOXEQgpB1H3dGBeDFRVDdoCTnKzPZXTXPwy7HeMHmA
t2ikLT6jILylhQsJ2faNzSSN3Asqeys0M9mWvn909RLTkKGNTyb795UsC4NogtWkazJVziWFFZl3
I0om9KdHBF++1vk4XlJD5THp6uH3uoshLKhDekuNgE9AU0lW9rqZ7mxAIAsVvM41cybnVCt8NHUr
dz1QggeNb9t3A40YSknjTx53iXmqnKLetoilcGSxUWIScP1vmEaH88hs6hAUSe0hgY7bGmAAc4xA
bLUcoQ+XfJKYaHaldp0H/kUGmZWYgqYeUS9SfG9x67+FvSXeLbdEtex6xYh4s23+HW3fPPSa6e/Z
oyYQTqvA3DOznUPdLNksCY66GQAlPplFhA0kDAsWHIPgo1V2ilyq7ZCFy0rA9l72AhEzz63hvbZQ
AFvXmJZwLXEcRFN21c3EXylBF1zqvrb3DdLSJRuNrehpSuFIN+1RssLlNEQd3V/QMcJSeanogdcp
6MCK15CDhydvkt2AXUr6snPPZS1eO74pSyJ69jLJMuScmt6eSWOwYhZagNZcZmwAuim+L6rOPuIn
GU9pNJ/Vc7aBMQ9F0dz8Qq/0VWSBllmJUSbPOR0517Q1YMSPnXnTsCcvbf8BUi0DiqguIcjOAjkP
/Rb8pZHAd6J4iKydSpKSgqHqvi8PssppR7ONGuo2v3N1k36u7CD2WEe3du9cKou6PnrizuHhEZbD
HhH4KjVuwpp9EL5BUhCtmiivfidTjIn0oWXuHOqXEBKrShf7eJoYwStGso87vvNaBFshU/UvW3Gy
V4XiqJ0yudWWzukXX0/yfacr4gldAmucypCpGb9pxEzXbKT5qSZ9oBgPCGQ3TXuI+zn/HelESzEK
e8NkQa6L4JCaKVWihhldhsyk2ggQN3dt5dmWeFC16dbk8R2m8mFZaT1nfhF8CwxuavyT8EOYVJxY
cFHXa9bZwVAeKWPRlhoAjSVNmc6pM6vZVZc24SbQClziPklSvosMLzBXD+wOq6BMbxgSnXME+afl
a66wNk9FOD20qZY8yNx8xFrqXNihZ97M21nEcjBPflusub7VY6S26oZmSmtpZqn2bgNqZm0PNZjC
BDhZZmzQL3EMyKOMCS+64VPMk2IFdb3ai6lAsewS/IqG5XwmdKuupjwnlUKnWBZhsqyjvd3kJXlp
4NJm1CifCZRxTw+Vr7Yz7msji7+bSosXwmaGR6ee3y4wNcW8pF4ZmyG02ktYqOW2TcR40qe+hBCc
PERiIj5ZREuV+Dwqfz1dW8IYHs9pHjlwRFdMLngeZnCHwAUoyaWJHX2HU8t6UYyApj7RljjnA0IL
OrhqNdxPlqAhjRcNFqASdOp3hmlVsqqepkpVvrLOKJFsmuAk3Dw9wmgVO6m16puLgfA7rcxYMZ0+
W6uYWyjOC4uvgk13inMNygo1l6thqOiwYIdSHJEabRg6XAoOmsOS01J+12BYvIR2W2wS6dSbKoqE
N8px2qf0aRPCC1xWtDEBfibGmGNFgJLLqEAUzSXvhM+SX2AVVHvfXMaDnuyHIKm+UQSCRFob+lVH
GKFMSGOgXA8K/Wd2tM9Loat4oNLs1vsTUyw37407Kx+oKWUQR+IAW9GZLVh8E8L+otiixAbEiMOR
DU3CpO1eAzhm21FRwk+0Ie1izn6eRYPY9jwGDh7uTDbqB6dsx5MZBHkk4lZdtzQsPWa47M99yzM5
nDS0KHPwNzmndZpbUyfg09JAyLQ92/Sg4avKLxUuqW3NPK31cRDVWIAUs2tgyEfluQLduyMFXUBJ
Gm+1QkcqsrhbamC48vTBjYPkBJ03umXWmJyNkTGUUTfFZ53HpypNST9YIziPuM68qqf1T2UrsAm6
qoMKZSX4Fq2phgNLsZdBBt1xz2mTNhj5a3mfVi49thGlbruWJmWXu6vy11iHKHcdiWO/pRlPLMRR
+53T6rAv6RvZYMAsdqJ2qd3U0xmE79bT6Xcp5v+rVr9QrVTVcPBO/Hurz7qOujRSnr7yryl6+y/C
Fz85f/74CX84f/TfQAKiYdmqYVnCMvBt/OH80X6j4spwXfK82G84yv9ZwsINYasoToAjwO+he/1T
wjJ/m6N+rqOBF1RnG81/ImHNQdgCebfId5//+3/Z0GbQrVBsNBNjjOZoP0F8XdH2hsqbRSbtacsY
PFsOG7pCNqwR29i212U9QN1QfhFc/J2V9/PrQpMl2G4QMraNWVj7k4NE0Y2y931eN7GETl7Jtrai
YCetlVrGfZPtOBowO/Y56TRo79NJEeW+gOjKQA83qds+oxhfVWAnPOy/JU39Lgb/OSKZ4SSsxxV2
/EbShm2pHILk058u979wMKmzrPeX354LozFGwpvyuyz4p9/e1Aa8jC5ihhhL+sUQusyD1l1Yxrs4
JxSwo7xvrQmM1jFM7BE3CnrT3/8OPyWcf79wptB1C0wusXDjpwuXtJUeqD4TYWBkyyIMdjJQthyc
gIj8yr6k/fXt8k000UwtlFYHyfPHi2VUAAeHkSE2DSR3Xf3VT/UqINnT8w5pifLM8DO33/yYdjgD
epQGw6TJdpK2ExNZfiEhDBnuvWNqFz9wdkkcM2Mt8NxmS1P0l7//XOb8/E/X5sdfdv7zP12bJklC
oVv8sq36OU088uLg2cZEjgOAipGUA4pN90nlJURIEsaI0VMkjQ3Z71/8Hj95l7hA/B62AMKLAA3H
9ifv0mRUY52lk0KhbpEuUqdb+oZ1SJVj1fqUfiLDEZh2xsyzg2r1i9f+65eDaQ23ls7VcoX2c/wd
5AsIryFQ4MYv8feE6yrLKDIZ6NMy2r2VRqcEEDCB9JXltg+q5a6GOD8OFkBaSn/fqZI7Ugbwi09k
RlX/fGWghAt9to5h53J/CuXPKtoYsoEj1QO7h0kktQrBqsj8V8sBKTipj9kWJRlhttuxV34Y2Ywm
DlQ4HQUmo/Nuqahk7pUgJ/Wp7+sY2bjn+U4TtLJyje69nGpM/kV+DJ1gU0RoIBzi+sR+RJ3TFooN
wRSm3n2aslVOoCBrBEyQm8ppTQTlG+zgeGGr/brVkksUkHqaOnakaDCkqMpDWeJPFq6BLzKVH22f
nE06ple5Fn6IlkpSl1tRY2SYWsmL26bF+u+v6V8XahL4//fDY8X+8WtdAnfVJ5ONIY3eNPr6j2BB
2M/Q+dqHFHxFIcoiU8DQhCf896/804xj/iITZefBBUWX2cnPr5zrVtv1NZctF2Q2ZYRkoxLJoes5
7kqUqYGMGE0Jv3jVf7XoYNoUpmHpIKzhrv74hlNjotdMzCm7WF+zkyZYoASPhorXiqH+MujSI9jD
veLCW8jflDTb+CEk3YbwBoZuErr5kh3lFQ8ZRDFXPURKeyz09NFJ2GfBGx0D41e33b+45X/4lX+6
5a0xajAusSbnFZ2wVgGGevKaAmJU2T0inLxWstrVQQoZI5C/+Lx+/zx+fCbZvDi3/bzWzKv0j58X
+Rk1kcxBFuFUrZ0xPETyQFB3Z/r1Cvf6Mx8lVFpxbrVySyHILx7o/2LF+eHVf3pE0NqGRXF+dbsm
mGjw3dDSba/ZNyNvf7WO/HUZ+eGlflrgI+A7w9jyUvS5UUKWeplOC2D4q+XqZ/bO/L3HA2doLKDM
pFhOf/xAMWXrakqzFbJGc4e0opQONx4QWY3soySgXD/XSn2Yep6/ORuoIb/GfX+OqFDPH1rG739/
G/Ka7BR/XkAZdHIT2kw1aWv8aQGNx7CtSRsTciTmuh4TNHsoknTXJQuDLlDWp7b+JqiEUYgL9N3z
pOyZ9cxINIIRbvrik5GKk0e/AGsmSTuw31Jztno8C9JYrIYwz3hyQxMr6vfW5LD3ag13qf5lMQrL
UGGo36kTTrQcjVL/VIW9l11FiANHQfILDGIPhvHBkes1xKVKJxHikVviDF4JeRvNepER699Wfffd
HxzlKIMcawtpl6KKvk0V5qQM6CHFGeCtv1W4AEfDeU97c+cjqLGJdTFNU8sc+S3qcc6nMAptWg+U
gVO/mqga9XaWTsYOUlMRWtoLdkWAU/6S8O3SVsIIKxynXo6mFDdRZ22SZGzVHXxMdV318jzIviEz
jZu2lfyI0noLu85TJ2OnygbhGeQ20EceENVB+nj+WpeopguFCgCTTmkyCLC7nu6hNdZLc0fbyD14
Ap9Jqo//KgzFPEg4pUW2JfAP8FrN7iobyKjidDFPFN3w1Ho4tioJcTru1c8oHfcTjQj70r6U+cQ2
1yHAPDKuxeXLyPwOz4nIa09l4uKpOEsXqRZe/RjLUpvdiYFeH9tijNnfq3HhDUmq45agTslXHnRT
LxhYE/6NI+si3S8agKi9bkBTjBxROY2uS+CV9eh6lTI8yqjd5LlxBRxBeZ84+hn1zL1QF11aBuuG
amK4aNWiHL5i50pGk4qGvt84jsBPCuSAnQ9or2gH2GM/TBwwCOHLZGERKpSPgV2fsKZUy97O7U2t
EJUvey55jkmA6DuURthCBd0p1hiHWwAIJOCLAgpldOWsQhZ+QaHDKtA2ODcW7a2JiqXZXXwbPS7h
3VzLcMFIPuopxg2/ML6A9sIHuBACoDEtTCMm5X1sdptK3FEP5ACu7h5SquzZK+3q/rsTgBxUwMhF
1z7PiJz55oEJy9VCx2IAXS7rsD2pAZUJSUJb2wNdXvsRAgKVWPYBPse+m5yNhud4I7XxMurnBhXb
3mLUwUZza62ahPwSyDSpwQeq2z2d5MUAttfTLKx6EwCSJQHe8am27jjzQ38/2gYoiaEMsJO5K3Ez
OrhpxMGjTU1S+J35L2LgPqguvbtV3QcosZHxDJxx24wPogXiYJ8QBTdDMmzA2BmP/Oa5tkwHuQ8K
JPrMhLbR6jajuX6da/qiRcnjk80fpkJdNv1hYDqTL+M33D6y7w6i4rkvGIvKh6bbWGGztGX43YGU
O96wEXuan52TBpHVaJeGPS5iKwBRjGiy6zLQebQMAByEbhsPH6Xl7Gv6w43wDP7BM8372D8U8Sku
GWNVt9r3Si0lDMlQyMJtbXiKfqJw0E3CXapxIwbfzMLfojUeaqPDWcyFb/Elka5to4ig61zokFUM
niKOh8TcHsXcNZdV0/3EtILUvR1vbFeeNAnxLYo+A/aIGQXcc9I2FPEqpndZNOI+JzHdBPU6vZRU
ETkVC5Kywiag27uWPITcUmmK/Z34INaESos9c2N1JIqP4HP0UwG0gtGM328j5UPvP3uBAzCCWvSV
OrM4qGwcCkpG6LpdgGYU7tSWcb6aBLB/12P24OTXdEL9I0fcr2r9qwvWMaxXKkoXtfaox/epuaEx
wdS8obqnt8EdhlWVPpFJr20bOBecfFTZmPq952rcWM1nr+E/xXkpxcH29/UlMIONDcW/ukT0bNeu
vjCUp7AE5yHVTeic+AKb5qm/MWlaTt0lic/l5K+Ae78Zjjy0PuZ0jINYKO58hwRpHG2Q4VgcSD7X
rTtDYo36HEHGWfmsyL16BG9OPgFIe/5ZD89Wy+rAcIdEfmZHWDvuW3uvM+G0SUHmT0T8PGd8g55I
+yBDtgNP/6K7c4EHJJyy8VPzxYCPbBX9vup3Wn9yjZ2kS1anciqIV0wDV3pWeW6zQozLWxi76Tqa
sxIGLg3Kprhrhyz3ZNrdZFxxdrwFJaXnaLzyKayxkER+PU+QuXuFkJGnYJ0Ywk2mf8uQTSFedA25
WjxvuZ95AcbSb/W3KVxNn1LcpcrJftKm6q7utlN/AyS0DxTwjnJqjVXiYCe13VUz3iXP8JzizeDk
l0I7yeyApbI2LlSKeelYwKRfVk8Y5BeWTdkCSJXcPRf11Rbfe6YAFHRG+HaP8Ws6d+gwscu6ixy3
jsuTY7qYM2RaHrL+SkTEy4z7iqkt70Vytxxy3k+5D1F4VeZWJYVfkNk7Epr1ljZJZdFDjPLHjciv
VvKuv5OL0LAy1cSAeYcTVXjNgkwHBJZt9t2uo02XXyT23YbLH25cWS1Y+rCETMPBrLzJihYpzHPS
+48THSaQlMBRASzwFxO+GXhE22x8Lei9D3h0PPsz9YBZ2WsX9ysBHYKVvcm+Wjil+CE23Adyj6he
l4z4D0NuLZkyLQttZx9NmqVR2biYXB5tmKgegS/e8nH4u95Wlrj9AvsStrdUh+c2qrAWgYZIujna
hSI+FaO7E9Tk7R1dm85scIaNPfXg69hCxCeJV3rtKHTFW9EgVlUQtxAoLaKzpaWea38sQHRzN4ai
/FCroX2Js/4Zyne7xua7VQvcl0xGmG4owSTvXWdQF4mK9FzV+ksip1e3cqa1qqewaFzKmfFkRqdI
V413MZrg8dvgQeR0FbYTWf3GyX2wfbQfFQxNnjvAfTmwrj5d1YHfrfjAm/u46iv6ilO5MWKQvUk5
DHcT1uq1iYa5zisr2svC7x6j4b1X1PZO7Zkv5VY/7AqjMVaGFbxEsbwnErYkEmAf4PbUPACH8kYU
pwNHnbRPxqB9zcROyJx8mKIDD20mBO5tDDtDaCp4+7MP2q0DZrLghQksvGo9/OzBJDgyOiQV2gin
vOsDQ2HGUj1gLkW60YxXS9bpTuJMxuXlmhsz0YJLC5rkmeB2y93f+h9FwXpZNdnJsjuS5LIAgVnt
wITdRZaAKtBVbEhrguh5ajzYEWGaaGr7BVqNsjTdRn9EdFgPRVneO6odAA0unFWTFEyEewAZ0gLL
YjCc3CKHhccs8NmKTPjuykA/wYImS5wwnWXyHnsUbwqgHkF8tuLSwpnXPtRgbMCOlaGnaaPC2lRb
y5rcKcyg1PaMgD6QxiyZ/dYnUVcAxHr4DTNFchkw1CNsHMZkeLBbt6M+Y5VhOynSvDaBC7yWwp5F
pQh/STGjTtMIRiXy/l8NNJeF5o72sgE6tYix7C6VLrrrexv/98QONK7hFgKsm1Za2lrscSqT3y+P
t7/b45somYEqNu8oF3zFpQ/MSp/Ed7CIPmQxyYAaC+DVbP3mRA9HOiNcXzhk57uwLQ6BaX+CFSNb
KTK2FkO8a+CgfRJ20tZBpr9U9ZDxVIxSfC4jP4SUEpS631+B2X9gBHcpKsuBxazHFzm7Tlz0j0mh
7NcscXYEiVwN9ZiScEo4TSScOomZ9eAK4JrpWAGWbjt3C6tyrfS1uXdL06CcQkB3LQhxUxCrsmg2
/Z2EIEVwBISqFZN1kDHAd7w821bhFg1Leg5g5K2wwyH2OsYG68q1FdbJaZR242vmvgS/O/mazdRV
ua9KzNOiK9+aBCsUJsirFgtgELZxMCWQiMy31uqYROusxJlh1sm16Z3t5CjfZRs+BNB059DDug2M
L2E2EDd7IGXEqTQg4jTyyg7QNK3NJyxdLNYFqpfddfkN1AesuVrWR5GRdnJsnXk2jDMXikcbdSfQ
TE8JRQSGP0MhqIjfSVffOG173/SY7vKuc49F7360NmALCCrRSI6uCDs2ooT7MJXw1wxd0elYK+aQ
XPSaJQlYhsQ+Ghh0khILaW+eZK2CEAZl4iu6tXJtvKHCB+5gqtGXr+Hpbtm1wMmci6KahZ6I7+AD
WLF74Ne5hr6T8NbcqN9mbV8f4qY+O3xps4Ha+1Db4Z1bBQUEwnoalQPlSfmLPjIDbatJQzqcVslE
/0g/hTwJUpBVUs14BBUZMR9cQ0aZnRCnPVT9UxlwNpAmLDFBWWFmVPwJei3CzTzG1axVkE/stq3s
EMgU1nEC/qJUq/7gRNahis2zPrh3PSyRrvOfqHE+B5O61rWhZ4g8feHTsLy4bFbuiNF1pFJoERBQ
iSo9XtGkaXujzsM0zcz7KLLfM10dVpOqvuNS+qZULlYlRTv7uEXbahCe0GaXV8UzLWfIveg4Cmz9
Bukr4FvfNdgr6XuhIwMNYNUl7LydmlHo0ieg1tMdEkXGhUDSeVDMZRPnjxr7cY0sj9mqALDTYFgJ
04/Q8TUVadr2/JHtto5hlk2Nb+FtUkSVrcMwX7VTtaTy7aCq36G6vAsmqwuqL46EJ15bPu7KrTib
yG6XVcE1drWLZlEekyUfM7a74O4wjXMcZRcUjFXHx2d3yWsGcnrImrsUxnbAc4/dcUdrLOrfnIY5
6Q6GslY+K8ojeI0Fs3ju7oG7pXq06mRjsO0YoxvVBktFO0wmM+Ii49CuDmsjVl4KpeRG7V/UtDlM
oEP0bAtbBx/oAuHyiOPhqGWlV7jYsJ3hGgr1Q9QoV1m2VUb3MRzy1zjT921I6S/kbxKT6SpSH0E6
rMLOXcVyN9H2kTkGlpB4Z2iQJg2NIz4lZhC6IEcDw75G5ngdqtc4tr41pHMd2ocWwZR7g7Afse8Q
GKQGSq0wsWky8EIrw35R1hcFc1QiqlVeYfQ06F5IeW/V2G6lIvH0wj2TbHsy/+qm6N+6+5Xn9X7C
kt3jijUt/WLNW12es5pT2zg43SfE0U3uDGci/lfZdRdd7TgsqHKlZjrtKHG963BlLPpAXAofumXa
Eq1DUW/uYobRPPXXg2igXuTB1RmVo2OJmbe96QqVQ9/DUMqdIpy3HII29uXAyyxxL8j4l3NRHTm/
79bAPgBUuEZrQqfgNC7sk03AU+vqFen9jaOb+5QnrWeSdTEtVLWSnOzCMYDhpkG51xNzo1Kqrg0W
rpcaN6qPd0YLtPsU2NeKJO0W4cVzXGY9nD2/dJcbsyvOtJCdMHTd6whMtnJGuXnw9U9UH1wRzBw5
yInWPuXl2gjqo6vpO/rtvREGZY/TOG5MdVH1w5oWnKNRIYQ55WuYqfQhEY0qMvcxwxCvaNkN8stj
3jg3Xde+Z714HHRlrWTNx1B3OzlU+75jv5Y9lA1+6qmpr5VmYyQP5Z3dv9gRVlMdylOAbasc3gI5
L89oDqACnxkHcEK9LwwgplPa3Nwp2GiGomFZ03FwFyiBCzDtI62B7bWT8VxWoB8SH9vAUEd0VVU7
vJHWEi8ad0nCKY0GOZg5ljbTA/WcuZ3mrg0YfxSE4ynPYGjNatqqz7HDlk3Yr024Ql7q+id0eWcR
1Bp9C6W+Al73kJf5JlTMbd4MJ/xQKUZ209i6zFNOeUXWyu7L6DwN0n8xfdCygQ4HTAfmfwk7BnXs
/KH6WPrZiIcNxZV3o9Ld9ILnMoNCi3ixVp0i+5VW5UsZQyZLTS5atzTyJAAqOZy493igJsHa6DvB
QU+rFiaKIAzhA61Sh9I4xW7gGRXnfGsTE3Ue4hhoX3eaQv+tgOia61W6xEB3i+Mn3vjS6HFJlUb5
0lGdvoSvixplrZ1imvt5woeiRFtoEh4jhC4IoT/47g1x4Dgpxh1ibDV3CeyHFCdfZbb3kcQV05Zw
1SbdbbcRlcqD6N6wReu4NRMQ9Y1zHwXktIfmDIYSHzSNH1ny2fhgZWJdPtiJfxRK8M0wAsFNgwML
o2nl47wX+N4lq9RycNyDBNC6CDB9Dw+upeyGL7O58wMQR+pX6hZ7PoI83JZKfan6L7XzEuue50Ia
XPWoWrkNbdx3QX4CkE+Mysfeu8jRl9COVba6DOnPFfG80eSSIQBMqJBOX2/0urg1l1Ai0K4wfq81
99iN7+34UnACtG+Nu86I4cOkqTgN/2Pc8R+ZU07RR100xff2v+e/9lHgRI1whP7Pf//wT7ci439/
+5/82x/0w89t/uf3HxJ8FXOO6Yd/WOWkt8f77os96lfTpf/4Hf74L/9f//C/vn7/Kb9wp4AxIen0
780py7f07b3+kUTzj7/zhx3F/k0TJrQZcDMowLbJuO8PO4r5m6ULwyJspWnCmAk1/wxUid/maQQO
FhogHUufSy//yaGxf+OohrGN0I89u1L+o0CVqf40bOSFNZgwhm2YtGeCvpnnTH+a3qeTpbea1QqO
Cmb4gcyhLEVNDZmeFsBpwyF47yf0JFhS+RVXmEbSUrGWVq9Hz40ff4QAS9mjBN1hSvxqx8zNPxuB
1J8rI8/oGarqvRhD8xY5E5BBem9yoodx54XwxdYW87OBUYKtvteqrDY+lVtNHYwnOxS4X2E+RJQ4
6Z1DEYdTexaH6RcaPNNn2UfAQgySkWSN9Y5tDM5Sc68oTvwZmKU8pqWp9YtCttNFg916aqnlntWl
CPuszWSVc6V4G7oq2JbOYB99X9PPydi4IDWR0t1GVRdDwZ9OZl1tgC2i/bkRaSu75QEPc4TTnGCz
yf97IQa4Zc4plAmQUVKmmanGqs6iN9NAvYxCgvu5DYFgX5a2Y2+otzXzVUrBnRePvuJC4JLpV+gr
7V1uDvo2BXO4Hgm7rBw9RVEkSDQOAVD8PsP/oWfmSY2CErCxBSKhg+tQApFcWCnFmC0zGJDZJ745
r3LS+vkIfM1z/UVmTrK1S7/0mkBSpFakc6p9PFtmB6eDvkDdro+8SL9y8hHJKFVrhk5ZP0NXtYUK
QhoEeHgTitWSNC2JrDHm2AWQAY9AZwEf2I3vNSp5Y+i0Z3Y0r9CNIo9Od9qYS2Y7WWGra1wfwJVr
WTxqEr68itmJI3ZqDktaVPS7AQLJrpA6P3jiamBbUNc1EZR170sCE62uAwwGUsy833Q9aOXG5H8K
P42/JqqooaY54h5wbrnjSIlmP0WF+hZ0pnHK/CHYDnRnbie31LcqT7mDiubyRGkX0XZADt7QpvNR
XZrWVzxE8/Hf6qnGjSd9W6FF8QqBcZ5s4R9ikxog00z5OWxnbxUfsVfkPRJsM/lzAqlTy35dEEBf
Zz5fG0GG8VxjwdwG9oCxK7A8Py8YmEUKLdBUVe2Kyl4NRhofAD2YF0Np1YfEuAUTYZOFTcZ4lfCa
D1JoEFzUmH4q3JUN0QnHJf5TWvQOp53KuAUhBFu7nyyigTGJDzOF6+yNfrF2hTxwCv2wkgBIMnGI
JAcA0Mn+DazJisRQvaA36er2894+PIU8K8HkGa84wjYY5PET6eRDcj2+ocOpF+5p89J32rirlMTY
RFp/lhgyFlrBQXsskJPoBnTOTgVouJoDWhWbu4NoCrbC8cSul7qlpaWlxKCNnL2Uw0aSdApTo4ZI
F8ZnCXg5l6jvIydCdWzvQLMi9PaNva2H2sEtR4IGuw9JOqt46YgurroqpqeBHMusqzWe0ROyjlCW
T40unJdRqd+dImx3JURXWtFSiBTFyI7Y4p4Go0gYso2CA9ZWypZ6iKrOXB+aG9pT0ZP3VgBmZDYE
4azSngvwSTyNi+EtKUkgiqyLsEC7+V6b1GcTt/lOL9xm32lWs8XiF210p6j2LHQNHY9q/TCKGQNQ
CnUDgkhsQzoTVho7FbQ5ycbeFQO+vDi9Ogr9Yb+TgSXCVIeBfRG3Fm7uTjmEhR+vfWlfkib/CBPO
4uijgSfMsPRkTelFEeUMCovYPWu1datwguuKicMv5nYfIum1rm9f8PHRWS2VmwET+xEVA58QoSIE
MBjJ/4e9M1mS3Li69Kv0C4CGweEAln/MkZGR87yB5Qg45nl6+v68REmkrNUmWm96oV1JZFYlsxAO
v/ec8512IBGJ6ZoPfAbA0Bk8l8pGgM+R4PfPdS905QT21ovSBUXr0ZiJead98AUK66XI7OJAwfCd
Up22BEZfQqePPLd7nCeevzppCpz2XXFuHINQ4QD2fUzK8BSPAphvI6lRlEAixSRDxhSgIlERkpEF
PwIdWQEnHLm0UdYKvCBB0nOsOzy52qJuW1sfc3dDIZRdPiZNEnPa7V0P32NhpE9GEDEUZ2FzTdPl
Higyca5JrgvgOlsns1/7yQu+R7+KDl7cZHva6wRUfvzyqSjdB/DP+aEIXWtXFbQ3uq3dHx0bCS2y
dCBgHBsPRFHfn5Ut2lMB0Yf1vY6uOhG8lXVSLNA9B6bqLHKHo2vF1cXkV+rBK8bhyctF+YgNmptg
M6Tpc8JMRS6y9F6rjpkoX+z+MomreV8ZEeJQFWHTKqI3KFjGedbn2pjyx8+lg/hdWv6d4dHIqa8P
68y2Hlo7+gkMy3pvWy60o+W3iJQy+nA4CLlc96HCtdBTDEbILJbrKvEHxF+0ktqnXzOMkMwpCzfX
NNj7t5ZNY8Eyl/yUCM9uPdwn66aKrU2QjEwGI+yXuho5rkEaHEzWKuyDiPcckhI8zuhxq47k4l7K
rpFwu6E1B2O5x3ftnXGzG1sQpNllDinkagol2AqEL8sE3yX4BN/y/dBJabJjnzMnuvBCvGRFzkE7
1/1wzGZ+1S6Ko7IWnLmguiz+Ksf8sVVgvUoP42Evk5ZnyecSEngpLlg5L+Adww5HOagaC7j/4Fb5
zi65pdRxt0mb9GR4i3dCPJCXTr80QtsorV1PfHjHHIfVvxDHBi/ZOoiyYp9W47BlT+tCrzSDJ05K
HshiIA2ahDy8YxoYLyxOWe3NE/mfuFq1GQeRMbnvSoR7KuNe3ZH5DNdeeRFNPPnxaDnX9Ah1GONg
cxY2rxen8TWqUw7HNjIcHvgpvGuEFRK6KhYPpoXJUhrvBgqZGG+MiWoXIWMDJmfOrinnKf516/1L
A8L/y9X/TzPE/ru8es+/23+dIv4/nA8cx9ftUP9+QHho9JxRlMb/ZF35v/7nS0Xff8Qv/P71vw8L
9m8CW64T4CqTptAwh99nBfM3jaoUXPo9wJTavv33WcH7zQxciJSYphwGjz9UVQkGDHA0Jj5iy3SA
Mcq/4lx3hfaU/dHxZknXt/izPMtle2r+qwubTC6jO2obVif/0moKfx+WNWEYI45PTjfexp7Lso/8
6cNcq5a3Pf7O1E+fDeBvbo+BKqieG3cGBVJEM89gkl/NWIKvg7Z07xqLVJQixHzXFMv76KfuAczh
pvNb/6mcs/rKMmnfBgo6IKCRl17qcbgNVPNJMN06DCX9AVljrYeEVRfxWvglPnlVf8F6gjG5Kh11
KMfy1gkTdNBa1o+Rct0jDgCiNSNJbgenEJTy2yK+yis33s2UGI1gwzkit8YYyG1YTm/JgP/Cxejq
RADW65HXfZyC9XW6/IkEEhG0co5RyB13G4qEa04t3wSxA1o842XTZfW5yygDxOp2oyYDJ5Z08vW8
OJ+ZEZRMKZDYo7DYdxYWFYfr0T4P+ZQLLGgfmGQ+K2W795Fyhm2YspqB74BON9bByTEHG7oBYpRJ
26hityhR+B755rfBYMyfS0h9xyqkBOTaWgoXEzZCF2v3jpg0ExunenbIaKyBeKXiFWfFBprudden
e0PXRk9j2r5UM4MfJ/xwGgVnHi/+cluby3hqnLq8JHCKrjtO6Wl0DYQdSrXzKbR2het4O1FwFYHl
ll94VfHA6431hjmc6NyqryaXKrOudZ1XXbyxosEDKEPhxmAtfDMBvjtanJseUreJLpYkNV46QZlx
W4C4c4pJHq3Iu1dWhRyQYUjociu7YM7Ea7LM5qNJhPDk0Q6xp9ghvy26+TISND6GCfAtg9mc/z+z
Vk7m/dBXTEKIR39nJjVN2NwsrbPZNfN9kMMQww+96SZqfKM2lD9ET5dtlDbZLonNj6GbqPX2WL07
vatvavZ9G54saSRnflY0Gv6SNQPGbOgU48mxzeoMVe2RBhCcJ7kH5yI1e2ox04qVvFUGF3lXgTqI
LXaFMXeKtZkAoWhjZixrfK6MjvlqXgb53nQDz6AX5Qe7T2B9ARDjmTBt82JwbK5vHm4gd7HyK5/a
e2Ag5CTCFGIc2hMgpIy4oCU7wAxN012mXvBp13m5K4PSOkmIdGakrvuY8MEIECge0ocEA42la72p
a0O/vwizZbgYZppxw3iw18TwKAsNlgwqQHOM4im7yVt6idgZlG8MXnQGkATdqYrElsyAPEydO5MM
AG3Y0cjDJL/vctS1PrXkYxWkp7Qtl0vRLQ4xSuAr6KpkOAkDs95NmeOHZH4JC+DvpNygOTZtVWyy
cSpwB3kB+/PCuqhJuB9T7jI60Nhct0vdcpOPcaOjIsb8rDyR3Znl1CCPNLCYiGWsKevhe5bsc6l0
JaeTp0l+HsJp+en5qDy05IaJmkQ5Zcsg8F8LEq8IhUG5DXv8AvwlVaw+IFT3EYRMcxra1ynurMPU
9/ZGFpNxUQGf2pZlpm7zsUjQzMmQXxgpdeJTVYU3lV0/4iHN8GIYgr6+qJc8yKrCc5hlv5ik80/t
DfVXFKXmdTd5Wb0y3ST8MGVY3bgpEuxl0PHbM4pF3BQ5v6YLmcYTOH+geivQrOymFyO+rvES/AS1
srUZh8otWm3Us+tXy5rPfULonw3N0emleZPQxn3VW25rrhIPSmbX2jhRRchGedNKDJcr+muA6+RZ
02JfSfznOAqXlapsqIyqLrdVamaACL1Z3cUohRcm3Qkj/E8VXo+Uw6/9WLshh6WU7Df9mltRmR4s
O4b7lrSUJy0xFqKwAnzeD6DI2qGJr3PDopjDHj0t+6QH0yvMC04uDwdbkm1M7H1N23Gzi2Ael41/
2dd5+C2h5q/R9yYKkcgJoauagp+RHXUXdgGoKi6D9J2SpnDjlxmsil7FpqCX6q23TNYhiQ1nwrcH
c4+OXN8nqdqMNuNnW3nRnut1h6WTK/jRVBM/1YgJYTWyM8L/Hg2fxH7mvdMm1kuYcoBSWIi1PggK
0uqCqZcWwynGKJX18QGuq3hpexb2nLxEaMww3npZR+0A8dAaoXluXy2VWU+eS/mKi6UrL1W4Ym0l
1sKj02CVdpU4JsKOnjC+rOtSKJi1iOScLRwKsGHWbeAk6KzIVwVXbGat+c6zSeKynMjG9E6YSn67
abL3edXwRrT8B4VwfupnJGqW6beQ085JSMF6ag5XlAfNYF97saJUnuW4V1jtenJg3OW4N1ZuP9P0
AgjhFoeatTF7hT3FM+O3hDKRXQuDF5aZL9fmRFBT+QysWTURF8mwDU4sBJ5AsYIQUdO7Yc3hNfKr
dW/6jMpeo/FiZPCx4Ycpc7aBFYH/Ot5o3lUOhxpVeOA1q2C6ORk1yDVHwGVTSrR3PIOjU8U7xNrh
VCzTh5hH6lXCBJ+SQfxWMfvrM3WXzoitylpgDvCWpSml+KB3jh1cS39W3tdncFOXlBVNqxoG50Vp
z+B9MLCtUhuGpKCkcZt3bk0/ClgWu/P92zbOD8M89JfkVSl0p6QGcf8tLOWX1cVvC1KFYIY+WHPc
PIk+sG8JfN/lxKo+Y83fCEVnrPMuys69N+zmRdIDbPTRWcogv1/cSF1ABgZwtQC6aWk8Xzlzc+U6
VrsjnjhvhuA9AdF6qBbsFrk7kveO/Be3oVw87c33bOGEp5M3y9dE7nyKItQS3htsIW8TmIRHNzHM
69xz2kM0GhR0AaA7V5J3zRL6+6zBOlZl9lsbzupWmFSYunzpcztfhpOy32eMOJsF3vJaZJO4gGN0
Z1rJzcTeYGu2FWbp/44m/4l0wW5fkuL596PJ+b35jP80jfz+Jf9M0lr4LnRgVgoWAogD/0jSclLx
D4QkB2BKnZz4+zxC/PZXxJV8rU7h6pDt35O09m/Sx0iObk02lyCn/1fmEVIYf55HbNhjAX+6KRiL
bAv28J+1i9ybW7NQIE2t2ba3E0f+IfLN8aqroHumYZZRlxWcC9pQTGGZG26oz2R1MHUmNyxcq92Q
98a+MwbquUyrpAQTPmM7uS+jwIuz5NQBFbSvbpKo/7Ehgm8SH5JuEXNi8xJ1N37MGetloX+lUaWQ
biT/C1qvGVtypVI+fLjRaBP3+dLFgemEHlFvULhfS6FpUSWnrNcZYI4M7uFeVW/GAEeOHfn2TZlQ
aFjHcMOEjR5oDmxgy8K/1ctAt57IgmSsN/QuDPt+fNUOAaytwm3vqK+lNTbvgs+KcP0md2d1pMhm
2TlFMV8ZdJNS7Ng50zqLyreOnf1NlNV1yMamb5/RfnHoZGMOYAsEC9KxSOjGZGQiXwTRzt96lunT
KRWM1X5pnZu5mi9Igt2FHbQdchDkFvCKN3NxjGiOPPtTNHGeLKZ3ZchKPFZOmHpImdlbEFlsXQWB
Qjm43EpMfpXT/T4N88viq5xNClf+CjPWygZsucIG7JwECARAGgPcKu1aYnCotk7KryqLrRZeeu4j
dtOtpL1UpzmrLkj1vMY48PZ1nFS3zqiazez7QJEwdvkWV2TNGDGNb88px42Z2u0X72PLBybvLwdc
kLBdq9bbl5y+b8zxvrel84lYJJC7lB+o/xCX3VLc1FQCT7sp5yhdG3nwwGjirq3FeXSDhpN2Wk5V
1njlbiknU61z8PF5Em/cOQRHW1cmzNAFCPxZ+c434aZi41J7ZoT2OfZIVVdt2KJs3SdyOUOBuxi7
kVKlzHpG5rgLeW2sscURIAB9zx7Jvcy8TjMUGn8tF4AlbNr6beJSVCliLIKRzD9nCmMu0pgHMnTK
fue0wSGKh1uDn/NWxeItS8W3lMkOzh49lsbwKF1+QQaHjpdCm38qV21btfy0VnzdO9bzLDHwtRaP
MzLNmz2G8JIXdW1Sxzu2xEpGiFLr2tcxBwlcri2zhwhnnp2UJ7ueNRrCh7fkq/NQ4vp2k6uhsbiY
B9abWNKHNoeE5YoXM295yFIKBeyicnG4ZeVtmbrVGXDfU9DGX7LGpgAqmshTjgc5b7ExqYydtWix
fOLD9M+RyNkQl637Gnpob36NfXFSKdx/G4PRYMNmtltjxihiZJQvGhdxQRYmbCl8iVjx+hXcQtys
wMMngyLKznyPta0+p1F1R5IVdGRpL8dZGWLvyJGCuBKP3OT03zkcLDLJdPx49eStmfWaKwoMqZ0M
5mrb9IJgTdXfSxLweD3oTs2WxylztyCROYCK/kPU/osFD2VabPsmXaqjwtC3BsCGw0owfjldMLpo
FvV9XyPB5KNZQsajXVdWlCfWwbn0jXhLRamJnYa9BfcYMErICvgmy+WdLkg24zWgOHaE5pEiT5e4
1wirI7zBgHLjcOxte8yca6tvzilb43UxTY/sqJFRzXvFJ9bOixMtJrgvpsFbJ5hb1qlh2bjUsTR1
beNuelGc5olUxaywH4/UNuyEIBw2Bj6NmHTvJiAeA5unuUtV+e44DJOdR+6UhPN+7tv+0De6iI4a
Lp8FdFNcRG30zPkKfCh132YnQQntK2M9BUO+t+ppP5nziwfRZB34PDICRWQFRO9utOZHbvnWpu4Q
hGoUsG3MfvbgpUu+AQ95oLnSA14ljothMYW5qFNMlZyHCyos1GR1lXrirg8Z0bkX+at5ZhTkOZ23
WQTqPaZkHE9ik627EmD8bDkzqxL1VU/Jq9PVIX4ic+8n3UtH892KjRBUXzjhehb9TgWUzJLeoTsn
ABxXJ5z8ttXdemKp9zW9VGcbXvcKEJjY1RJsoax9byUllm1LDfctAjmG/nHX9d2RrjbrSTmUoMX5
KC+iIJtfhzmOqemibsZapH1y9aalIuN6Izv3srDNvfSKV6NEXavc4GD203s/lweExXk7zRg15yr8
kgWfasRj8gtcsyPMYZQlPEIUDVe96D6GRNuuTfFdm8VyXRbp1q3Sk22L+ihH7oht0MmbBTQfh1t2
vQTF2eePmpCG15PnpGCwJ2/HGRlu4wYijUOifgMUmT4qn3v/Asm8E4ySOMIOQc6fWfq+OlpUD+wk
Y3wcom7iFLP4FthyhS0HbuMu9E8RLVkZLUlxI8ZzGRR4seeyeGpMSYtbsOBol/iUG8BmaPNdTTHn
DNBuDj6drlhuQrO8ZIQFLVBDELMi+h+DpfjKJMswF7qOmmoSOzkyWpNXl2PPN0AFGS7cmlK5EZcd
I9cAkL7AoNM25acXYXDXfZCWPyd7mUdf08K/KfVHKHP5I8II3JAINIJj8aIdxSTsVOsoxCDUJAcF
poxc9dxeEX5WF7nlPnhZoraRM7xQkjdciIAFLZMeRv+FzaQFtJ6nDN8W1jqet1b1pw45mShr3De0
9k4T+Gne9oju9m1PogFcYAiKSQKwb/K0g2cffKmlv4qz5sja5xAN6jqaZtbB0xA/q6UE5gTGUyJ8
HKkLuOldDiLDb/cwCG6oA6MboBV31LlsujggMwSHLKOYDJNx/lGmnbXFSjbtbMXWAMeq3IzzMO7S
fnoUXnCmIvjDG5rznKT3Zj+cuBnwkWtqg/4+UHNrPOziNID32fmK69cYdC+BwSvRLGkGFN7i8wRN
+KhmB7rjlJTZwbLyV65RDKEF41Q0g/Wt2D+v2rj390tj/pSmZZzEYr7jVKZ9wYimfZTM4xZvCSjW
6Dy4vBG9Je1/ggUBtxlI9RB6OoVW9glfiQgzPosOSYcgHwRhkaju6IXIPbWTsjPRTAx0Q3dtVsaT
P3K6hDXxDNOdf8yc7vGOyybAX/QkJN7zuPjEFsh97txx4hScquQxLHqW1+FELWadqoshoAi34Vtc
Y1zIQN5xFmjMzBWXzOgwKHeHrabb5L7zPDh9ffjvkPWfDFl/G4v+/Yy1em9Vpj5xsP1J9fk1TP0+
ZsnffHQaRiUUGoQfwcT0D4cY/VUATbBjarT2H5Db1m8WXwFHyPRcNBmHOe/vDrHgNz+A4BBwFff5
ja2/xCv6P3RCyUA6+NcCz+MYZnz785Tli9AX/RCwB4PXhpsXX4KJK/uu014FZTrhnu+048KekWgI
BvMgtLth0j6HUDseEu19SGCpodbih8Bt1h4a5qqLTNTOkcjCc6D9E2kFVprgDltub3kvftksMgwX
mXZeBNqDEfny4Cn3KdDuDLs3+u2oHRtYjaJTO3Iw58TVd9lkQ4jNkHI5FonhD1V3rJf+w59U8FKP
Xn52tTuEbrZ201Slh3+c2gqcFtM2LJoXxOwBNK6PrKq9JnlnYojqKZ01TJwoM5GG7Vizwl60TyXW
jpWRfl6AsLhY/Lwd1q52tpja44J/qFmnYED3qskmjLG4WNoWl7Gn/TFgzcg3a8/MoN0zMTaaHi/S
wWzCsN30PfuSgtsdVoYERq2rxLW/ROYxdDuxSWpcU3JycLHCdkzvmt5mRWPyH3b2GmjX6NNe+Tzr
Zocx9o4BXtKOygdl0KRe0cZd3EQo620jTrIe7k3FZWBwWiws4UWR1y54qOBupkyiSPDrKdt6AoWy
H2pykSaGvRHPSI6TGHORN+5t8oES4XCjAmoqiNu92AbXorJQ3Yq+KUK1IqpXJI7gPRODg81DFp0v
pv+Go8+ryw+/HV9kREap45GJdVdGxeOxF4qmBXQz4JQCsGo6D+6d1BUbcBieOzo3HLo35oarFXhC
+xYr+13rZA/+wGW/nUbi1mGc6pyjf6gr3mGFU+xbrFgnqWyM3FHxtSTqMGemvMiDwuHujnX+KNDb
N1jXI67y3KuiVGxmdyafrmA/2CiUXH9DYXCId/zdpxFYhsD1VlPk3mAH3OEH809cHGHxZkBsaSvx
y2IvAi7iY+F9kbs72nN/4Op/UrPzjan/1aHjJBz6KzZj2WmGkAqsT9NhxbI32uUdll68WnSyZmHH
FiX2uaRAZdRNKtlYbMwE8lJDzYrp4cMXBpekkReHtJuPXwuGyCLinMrXMSneA7pa4FhdlnS3sJR4
R8jErI1opu3Vl4Rxr3I7Bbuq215kaz2bpvr2/erS8lh76E4Y2j/IlwLMbh8UEu9lVMcHiDgQumcq
zAnJwJCvbGdvJrpcple6aCb+W+lMx60NmMERE1pO4GgKl1PRmebRYQ2/VQJgs/LkzTzSZNPrThuh
2218am5gLvBm1M03UnfgKN2GY4pKi0p0+WxGMb3nBtnteoq/fJ+o4mxE3Pom+EIl83jKzn4NfJYr
id3TsUzdDuQLsbJ+VfD4Mz/cOPWo7iQ25f445lysGwry9kkaBrdAOKx12ts4gLq2ZXbDGZTrAiAP
Nj/RfSqBFtLL4G+7jW9zFtFPQMZedwi1WY/Pprb3fujAHpWEZCgZp6jmMpgX2Do4y/CIIHgCfRzW
8zhkJzJziHq/SouG4XHWNUZiIEJlAtdc/Zr4dc+RnvH7vgebyD2xahqX3imUutEKX2GnflME9zBl
3KMa9t4hlR1juqBHKFq08EwSgi3W5UhusvL07sg2HspUPrMu3mPQvW5T/8qF2m6G/c4foXiQsmyK
4NXGvIgwnYi1P0cfvle/gnSS2y6vnlJd42QMPT2OYfjmBMVbOHARczhwLYPGKGtJ92RHidRlbHdF
Dso2VXWtNktPthzPW7xz0bevk7SjAHoAP5S31JSwE3BefKqlBDcerIfpJrBaxAA3ZpcWpEozxW3u
12nyiPJX3tE/1a/baFmu0qlmCW+DXllHGbpRpzNtE3ZQfgpRsIFdzHuCIKfJLEx7GECPnrDu0N54
9KjBvCY54NNds2rzoHqYy/bDtIgjAbc8x8zOG0aCp4rK+02TGsN2dLNbhb9y7fdaMQwmvPlV9DWD
HNn2HZ5/C27/erBG4yRl9poYJdfmliVfxU6TmyarQKrCd0ODsUjEDTx2yttabzzPkQEdpJ7vOOrv
Jo8PRDu297FL0m4O3QdQIddzMm6TkkqVLCvyvd25D4kQF3HftntarQm6ZiQRuV2cOmGEqyGoDkYx
P8dGaV77OS6LjmF/SXL4KV1917dTuVH6rlin5joNeUJ7w3mrcsRrvAPZkb/NNfEV7zGxLV7Dnl5n
DEpt51BMq1zTXjjk3hd/dnRoPlx11QC5AKDXxh6dlyWzcm6l1OANc7V3GVYwnUVfktJIthH8yJOA
4bM12E1k7UtqIc3NDu+OpdUqnO591rVOSzy+sVzFD1ZOEwkTaNuFJOnDKWR48HGT/FZBFp84nXEz
JpuhSTNS54SjMOR+q6EsN9hQnqjBeiSaeruwCL523PzaUQSxWvj8hya3ravOS++MnmUi+7MKs+9w
ZRgTqWgVUQ8VmT9JOj26jUxvWyc4W6n6ch3eaWKgkD7LWCCwaP0krZgzzkt8wbY4+DERTofxfR7u
8RLHhyTj24OBZtFHNyXXWOeRNu3qY4hKh8sOU2OasyuyvIo8po3Js1hIFOlNYeah0qZeNa7ZqAJf
EWjfRdrQ1qHfMYXFqKxm96EL8HGwJqHKQ/JTpYCa4S+3d3mkXw7Sg5hcSygdvC+E47H6sQGh22ra
o3wjl4Lc9z1SwUU6KTwtIwsGnz2VvZSXcWiqG+kvPrzaiKckdJplZc9JvUtpQ7yQXruL3RzoeFQ7
a5KnePONEaqLbXYPSVM+o/J8CqmP78jd0IE+oaXSy5wPe9MZ95Ti4vYkeQo66C5U9qVjJu/lYD4v
gQXjWFD5HYjnOuuijV02TwVwtCbtHibWP/C72wuiewqhvzomqvgYQcQNBNoA58xrS3XVxnfFQ7vc
gxSq5rGAXotTwI8v+rp+zMYs2HSKWpNomEKIDZhSHYE3uGJ3f5aZA5NFm1cLNT4yDzZ8IBOgQQsY
J5yuUAmLQ4j3NemDL1QvthM2hRiYYwMvcbaZNszq2lNgDXw4GjeVpykloD0OEPy58AJywXXLgYr/
dtFWXCHF+Ci5afV9xkmhDbu9tu5iQm23AnFUddGX1cgH5gkfox+GXwRxkE3aBNyQFd9E2hhMWc5n
gFM40pbhAO+w0ibiTtuJxz6+/u8I+B+NgAJS4P9NZ3vM/zUh5PztS/6hs9nSsZHZ+H0sKc1/DoAW
s5z+B1IEgFuxBv5RZ5OWBEYKKFTyNRbi3D91Nkfrcvwz06Zz6a/pbN4v4OAffH+MpXBxPd+SfNMu
nUt8E3/MCOW175I9drEDYbHHKlUHl5OwjJWfT/WhhPf5qKw4vpZt8VoOPW5+yQ4S8wdyTOZ+MxW5
lxxdzhowDcf9wp0K0azYuxXLTwJDTwNGgWPgZudfWMM+gjDZk7g80HLCS7Dsy0PisidZfOakXPYs
axqCbnNkpxtJOuk184xp7TG9AHVO2kvunuVBDTiFYtVHR94v7PJDjvqMwD53+lQZ+bdBWhznnXzL
o2EmOG/DUUXNZFXTzc+zyQ4cH7m9o3C1O0ZcULAwcQsbWyxMeRXap8zhjIO+z0ndZg9Nyn/sHDXG
LgpVeHBRCyPIUNWpKMwfTp94I1NMZxQanUXdXTux+0MN4sgtk0PbAaqwcXyIGkQToA51Q00x+CLa
KwkDSDD2kK8GTcU2qanLa4Ms172qYnch5+dNh8hi4yNSi17NgqRVaBd8FzMsfTPp7XOuN0gU7ZJj
ZalkLtYPkYBo3RrcqhcWT3VCjKT5tYuKaBfy9X6qrOsO+wrXlF5vr0yDotQIJ1hYl5/Lghs6dKiY
0DsvX2+/Rr0Hy5U6Z8LZxHpDNuN32IcAKADDze8lXoyTyULNX3J/X+sdW2RW4TXkDzB2sY4Os4qb
9U5u0du57teiztU7O0tv70K9x4ua8aUtJ82+Y8fHRUqcLL33M4Qrmdc8NvS+7E4L60GikmcuCHcs
/imFVJcJK8QIBt8OlUJuIITdRdya7TglsB4V1rbrk49cLyI9NpK9Xk1W7CjNAQaMXloqtpdR0DLo
ZjRRmfM5AgpPdwvWh7S8qbHNb0a9AB0bG+LAFF/j0zo0fXGBV/KQlt5Xq5enuV6jop6yD56Ih1TG
dav3rBZwt1UyF9VWiIpeil8L2Whq+lOlt7Tl0GAN9EFyYRKN1r3e5pbN4O8RigaGwO6lWOJyaxnp
dam3wDxq7VUtQ2odPRqQIw9NzuLDg1t+aPcpLq2dcCDT5gar8FwvmamKYAPBCnplFwSh+uQNeSHZ
5zkXeL2gbu3sM6qROEA8RccuL3/cxAYeqzfbURrZ3JOrS6W33pKwOYSrcJ3rjXjIapyc+LhmYixJ
9fAitesaKx+bdKbDLzt22K2bdn2iOCPemHrzLvQOvtXb+HqunkK9n48Um/pI011nvb1v9R4/17j+
Xu/2U/z9xJ+grukYYtzXzQ67ZXIMtSoQRiMBAHSCRisGA9JBozUEodUEpXWFcKhCNlZoDYGNcXTW
+gNu4wNtAecaYYLI1bBqaaW8mWMMU/0ETDSgJalA0Gi0stEjcTDCUROaNh9Sqx+Wy7baEWfExYPU
+kjX5ZhW3f47EOjGxLmnLQfTAWTye5cjnVQMf6rLXkstvID1qH8pMVqTsbU6Q18W8phWbGKt3TQE
XI4J2miiNR0iE9ZTHLVH+kp24CbBziAAzTIhAzYID6sfY4OpdaKwHmZ0DbQjX6tIDnKSGjBMC60w
lSrFAOnzCFbIT2PGrSTXilSvtal2Gl5CxCqSnOGDVPGrCo1PqYUuxreSWQaNS2m1K9e6V2iyjZm0
FqZGVA4INb/auu5GN0muIogBXPpYkfkBGzNTK2sdEpultTajh/+Qi3yjtA43S9XwyHKPV1qlizqu
Qsh2osE2EWolz5ANml4+vjAP7jO/zFmxsQv/pViDhHxrA0ud9KvF1CrhgFxYQHihlGF20v7A7LXv
ta5oV5KuZj4Q29EatrUqTmwVuWj30gFwyo+FWGB0cIvqEr/1LqTF5aQcSq48e6YLNUOxoynsPpow
CQoFs9JRnUWlaHJFCeO0b4YQ9gS8gnWPuWZjZ2CqWIlsO3rswd2A4qoFBwOMGDm6sES6GNCIbX2z
JMbBESKXC43VrvlGCPukrJv6KfoCkv46eiU2CkgHOIKt6TZhOoT6h5PNjqOVkQTqZJt0TAe1+2Zj
8b1q9DTjpSOlcH7UbtuKHG+28Oqxg1ztaIdvtlnBX7k7sAYrBl55ll/3u5CGDGBfySoea2pkpnnd
m+Yz0dX0YqGMaiOx4F8VxSIewTRn+3mWD5BRbsqK6+w0i292osm5i4d7Z3J/kJtrmpWt18lom8Ps
e+9i5ljpnOY8krUlzJqY16kkhM+yJ9ybY+HwJncMMkduceANxjGbU3iXU+WsjH4mwxsCgQMd2bVh
vk0EQ2zKvs/3eK5Ezg3Za5YrL5vSY7hYH87ilfBE3c9af/tzb70jj7yiu7Pl4AhuJm88BkUa7yxY
S/u6oc5lMJLxnEnYIbiDkUvN5jjS/HYdWc1lTGCIOsC837HMSY745jjG+SARcnPFru95Y6Uzi+h5
EZctMaxzFbOBqAyOo3riZZxPmuoDX9JqixMEVQdfUFweqxFwByk086IoR0BL2fCdd359Lhd8S3Zq
xzv0pDUK9TnqkmJD43ZOem1YKRvANlk7mnGxDRb2Vw5QdAOOgRbqpn1ofYz8lOfqUvRlP4n2o1bQ
H9vs1etYjrjTM3PXOSHbNebuwU+tGLJYyNRePnaceHRpEHsgxAbXqR/nrdOFKJcjrG9MQfqqlTUn
hg/FfctjKZ/kn4uSYueIiTyl0R7rWiybqer7i6j4SX1uNyCibOb2HLIMjJ1NxNmE5x+EGf08aydU
mqLxVWv9E3hEu/ZBrjWVu+ud3LzsAIXX+H2GpavWgWwZacYHageLp7rIX70FVI2MFkpZepcg7MAY
aYL6aSUH9v9m7zyWJEfOrPsqY/8eNDg0FrOYkBmZkZFabmApobW7Qzz9f1DdHKsukt3DPTfNNrZl
VSQCgH/i3nMbm40Bi+s+fEQw8KUCQ2wKbwruCHgG2DJE2UHNZnFojEGf25buGTMB+i6G+uI3Olph
2VsEEpQtPHCcMNaVW1hPYIvRzLvDTdexgYvhyzEcRD85ExG4w2CsDx0bImzup37Q7jGq2+RumJW6
SIISsSkBSIgb3mPpHkItHpwiKHeMuCBTxMwldaGjK12lV3OgzS1a2YKZdfde28Fy4TndVD2dS4OX
omjc13KGH1iKDnnRbH1ZbcNaXd3ZldvCY6Qe6qL4GSPAXbxQxA3QLdrM9TbJgAPGOsm3kQbyEnUh
HFCjpAvm9bVRrUGi4RJCVU7Gp5lHnyHT8NWPJxxG3yq09UkoDk+T4QtRh84WNdMVlPQj+YyPyzdZ
RHw81/fvfCk4l5bBmktSEKsQLBo+WMKKzD6kIjY8O3zEQFh6AiUOkeiY9oEp+WHOrPk+1j8WplZe
edvGYP1kOe5XR37bpgi4FKlVpTv4v5+ZnN7QpNMtR+DAGpu3Wh2j3PCU7+0aFw2S4VI0/6f7/b90
v+wE/6z3/Z93Tpe5/nn5+eMnfm99nb/59JboOIXlAaNgw/n76tP+mylCIZD7IEBlv/lT52vRFIem
8G0b+jrjKf7+v3e+AscbDXPgmHRyizL131OY8if97HhjlEl2MXEMLrBJjHT+L3SMAaZqbfiSR0Ii
Xsm9+nbO/AtHltAPpHPNzDzcpWVv7wejGcBtdePBx8W10jXy01VpZ+J+oqLAS0J521axPLPFrHCx
0YKJrBd74k6AIfOOX1Ogvyc2Kp7a89DYUe7vCEWt2KGiTgpEB7I0zNr9QFW+CsBSbHjiXnpixGjC
IhzBBaxA3xo4JPPLBbZB8Dllm21EG/amp0iNh4xEqpXqmFqlQ3MqRLyfqz499E0T7Ga/nM9l1/tE
mlq3wiMw3Y/RcfgN2wu8xN1+ztGLOdGQbYz6ppzFAZHlsEbgOVNK0NKlOSpWQmH5RyMvS17ynUNy
QZMibXXRqD21fcUpVHbsfdydjatGN+5tFFFZSy7hmoDOa7FoI0fGrFmL6L9xer03JMIzq+FFjYHp
PmlY5IwBlD672ZmAYJdZ7BiQCWoZOl7NvKTWnBrxRtfmq+RIxdyxzHAtBaSnN9ZStPE2LvUNZUew
BmCcXJu9iyE/8hQCtulmEMSxJuPMUrExodsGkwukJ2HPQXexcRY6vTSTz8nxXrssvNRFXgUETrrd
EtojS0DD+bwFNHjv2g2kQIczGRddsenH8k4RtrmJ9HRBqVWTuwessyoHGwsR6dNV3QTLa769iqOW
ZlbaetwMxvjCJmA+kJ5K3KnJOABN8GdfxeHRc40vGERfNkPhqaZUD3qL+8bX10kju3WCaXRfkfYK
1s2Se+zATxY5k+duV36j1KnPonFglEEjjSgwu2+QxXZG/JG46beFbMS1qmfpSRLq0jMEPed4XpL1
aLqnwjWZfaSnTk/XamgBxXmjCTIm2XZMoscx+uTbNNZGGCRbFtf2o+l3xjao/POGh4VP6ebtXugu
OtJryi9IbfpWdXVwauoMkTKo1VWXZif2yGx2xGSQrWZUIANC47qSHt/g0PcH1HHtaiouzKkoz5Ie
+Wb2hhsscNLz2E5ei0Sl6KKD/qApZ7xOn7omOOmgZRFXe2+F5Q4nIyv8/ehJhr5jxZSAgbuHYmsS
+cnP41OueBwa+yjUDLEQMq1SXgerc2rFVeL1CUEovnUuBvO9aOE8TcgBPqghgqOlK2CARldcRxF+
z9XsNHHMV4fLAn4jCyZ+nXXHl/sYusZbbuQm7pEAcLbnZDvcqi1ADdFuGozw3UCLxlgQwpUxknie
2epgZvm3tHRy0bjzlqHgfFa5+r5PUFk5rNBNVidXLakbELdxNk1O9YJjsts7kbG1EIk502LIf5lH
NprTbNKjeNDpur6fd2Bb00P7QzNuex+YU5GRO1L2t3LRlmMmS06WiT7TG0NjX0z6cpkfV0jSe5+P
Wdts7pofenXq2B0lvHVN8c56M0DXblU+syKk7vWiea9FFq6GRQbfUfebizKex2zYOItaHm0UIAls
nbzRFi39oqpftuPBorMPF8X9ZCA048RRa5TvivcFP6rL7juzY7nR9lDt9KLf7zP7OUKnvi4ZvlOG
ovLv7NLYOwKyd2Im16FgUI4lIOgGc+NrG0F3eGkGDCrU4h+oNaJ+6fhYZNRgbYdFMRVp8ZQuGqoB
MdVMouHSRcGJcDCw5IjRZ9ne4eZh7B6xtxoEXLNRERLcj7m58pl/bMKx/koCah4bzOgB7h8DrWZA
lLXo7BN6Sxio9YXZoI9tjeilhXO0TWwIcYRjfwbz8GBNboEDFeVHDy93E4Wdz3opw59q8smh1a/D
pKrPW8O+cVBdrmonVHu8yO2O1be57lsBy7lmllRO2W3uDPIKMx8oFMfMbyqXzrFt3PtAOhdMIviW
0ugco8BEZX81BPvEJtvaSbn75Pw1Rqwwy6C6SFtam0Uw5xFu9GQg9F4PACC+6i4DkythGFR+9S6i
gGIbl169nj1axs4Y7MM0oHiDxVP0axloQYMIbXLlZw3KxdzmFgqrD4aa3pNnpJIJnOnT6LMEGuu5
OhOG92Ky4l0q6PvKt1x8vgw7EhYz+2ai5kMJlK2tGWmM1TXepnDtg1+B6ZUAaWC+jyjTVXvetPF1
GXbZeUeyAT2DtYUld524OBWmANpuMg3+WU/O2JqvHmU7up2d06ZqDVqv60reHIFGAZxh/iMT9K50
qPx/DIzKMJsvYzFCf/HyHUkR2ZljlfhQwia5YdEXHHom+yzoGZ0bYjzLuUHOMCHr1dSRSf7jLkzz
DkK+D0smZcssvLa8HXPvObRxBrg+Z1gWYbs15PhgwXKKLHamv98hSGJVHk4nXAaPeerc8uGKHQLT
W6OAoZ4o4zTO5SqRY3o2Jw4Ls74BHNOXT30+ELkk2mmT4eR+5qNoXs5O/ijyzjgsSncMZEs6cfQW
hhzTUe3MKx0VjEyBam88tM1XmBQw3IEpuleJa5ybdZCyuRy6jV2GKMXj+XYIgTYNQgZU/6pEuL54
lVUuj2QCvybhqHdmsCRhTtT1hTO8T0RNrCRn722iObWRl/sbLDYJe9f4KanSI3pjKgkUAa8q8Izb
SaTqCm8aRNNgzVMncJFyN6i4W1h6w1p25WvmNyXlVoECJC/v4UTVkEZGtU9bL8Hcn9/4pN7UEM8A
z5XVcaYJizPAmgTcMSg3HnF2eKskZhHgk8AOy2Sy9lmUPyJN5U7uGINpVyP0wcwMLHFQO0A743Gw
2Jog9rPPA5ghgNUrzJwCTOnca55X1SOnkRqBREJCbAC5n5bGpGslAoYUC3jPg4reSnYc+x+o6Vkx
sS88W1+j2TY29hCiySk5iAba43hsyqPnIHAobOu5mMjKYaV5j7TUvRQWz8mU1y+0gPMivRhPMJ3t
vQFmZnHevKZJ3W5z1qrbbFH/SxMJOa8zeqnQ41krcto4S76PYc9x+59e6v/SS4WBT8NBl/Gv9aR3
b93nV1z9QU36vz/2W1OFAJRkSWLwrIUkEppL1NdvXVWAalSEJME5LBdAifj8l7/79gThmOyKA9d1
QzOwTP7T3xWlAQJVhzbMcj0X+kjo/ztdlUCa+oemimGgwKoC7Y5BK9jBX9aJtVf5+KeQbE25d9nl
jB7y1KZncjTgXr+i2jfb9RzGt6NOX4zAu28qdfjpkl3/trv8r0qV15CuZP/f/08sBsV//BD0h+wz
ie4SYvEW/sQ97Fysvz7ZLRhWy7cGs/OynDHBJRMUFsdGt4FVz0Dcey4a+y2brDuaoKc8nYaVT1Q6
TuD8dYz1zVAXID1QUFloy2GPrE0UOrAI78e0yTahRhwzABCvAgwP5MtMMn6T0FnBLo/QeviX3iiu
A0X4Uj2U93PaBFA93myrODJyLNdRL76kCq4gVlBK5gFvd8UOtSmqawbYt73IqNQIiTMZu0IoxAIC
pDXz+rs+Vp+ZaV+QnLIPXOoQ+FI7TByo96zuIsLMv+qjdici+7GOSehr8N9ZkMh76R3zLN62Iadb
HlcvVg6AepSIAD1NDBK4LmfALuDMYGCUNbKyVC9tz3pIi27dV8DZs0pf9rN1MEfB0kTGa7R7WxzG
t2MUfmp3JH08zE6QDZ/qehgpje3NkCUvbmJcDDJ71boBvoiHfcxyF3HKcIv/hFvEzE69MeJO7JqH
1iBdhiOKEZZtFkAEc/ATxorI1QpPW0NesYYWrCd7p5ByJJNlksGinxyzuk4dwEtG4d+4pGUWJWW5
KWFkJd6TmqrNbHovXcQojbfhCtHe5i9uu3+89clexZWLqltYIHSWu/Knu65PfYGRZQnoYEAABRIq
GpdsRcnwLZzgDoLLtVQ9wtnM3bPNJQKMgKzf5lTwkziG/sm9b/8SC2mZy7CFVHKmJGyTmJL88UN4
dLZxBm4Ekdx81CzCz+Z0MavEE2huAorKLCVBHWHXKo+IVqKBKdeyeWwi6nEDitiqaoJNExqnvsVs
Kflb1v6IOcE3M9xVwX3XWfdyaM9Y0fkEPYZ3bise4oyzp7UR7am8u5ltMO39CCpwIuJLxPl9ARmx
dbvot4PkX/6y4h+f82WyxK+MNs0KGRn98ZftZtA3yYynX5AeEqv6smFhAR+G0YHrHynWkN/00L4C
DTZ3cA/xGH+QTU0SdBUcNTRCBGT6+s9vg1+DOX98A4yTeAW7IQINc7lNfroNmqGOu8SfaHQiAcSm
Vqe2Z37EV0UUeFc+zvh186U09b1znU+vxKngoL/PSmnvypo5Pv1UsPeb8LUx61ceFAah/YM9k9Op
coJ4uk00Krb3ctiLAZRQXrCZqFGUEidT30kxwFgX3xGdCS+XC4VKVFbte6Cc65CXB80/Bp8u3HZO
7bDAYhcdQqAW1bYvwhhucv49QbBBAKWPrmmMGxLXPhZrLrpaXKYpGikUF7E1nzVOYez+/Nr90y/U
JsQZXYzLFxv88gjxWhxyY+LaqTgq1rnNb5ZQvzIYAEUVqndC48+sOXvFa8uHqMt63efGpi6ziy7w
3nlRXqqcgvXPP5X/jw82sSA2D5ODVIfczl/ONOWjjaxMnimofpib06NDkeYH5XUMBNvW83UVuuba
ygZybML6QzvkFyQmOo32zDSCD2WIK5mgcOtI4EpT40jEBLHuNTG5DW5RrL+NHxG0kH20jfpmMHbI
clKW4gCoOAy+hR1yJxeSXOl6N1nm7HN3OpI9fyfzO2fWx8gNv+C1HOOIIJ0i7Jmy2zZeBZGchtS5
LJ3wLvDHm7Qebks1QDUf+lU4hnup5g+4PhfVgG20IQwwjszPTkwoKPJ16rJEF9V8E7bJwZhY6OFi
ov24DeLqeszbrWQEJQrEuCwcvHLm/xhZFEMH+qurz+Pysz6Jp9uiyPF9C1Wc7yy05J8fp7CohliX
9uLNtwHEx8Vr71bXgYvQ1QOdGub2X7xClzfkL38hPbcd4JYNA1v4v3zbeU1Owzzwbc893uRxWnzW
Zn768fUW0mZpVl5xj144LW+3P7/T/snLGxy044OA8/jf4JcwzizED4oYmdONFIdjTNDGgooK/uqg
+iVZdXlD2eRtU6RZRFADr/7jJW1jk9Yn5rXZ+ME2MKS38QC7bDKqwwdODEjBBHZg2KtTchismVvc
+p3a8a9f3ctV/PUqh4HrC9u1KErdX0o0JAkBKlDQ8oOYQZxOU36sxXw1junV8v1mmbhBu300ZXFO
EPCt7EElBQ5LrL+44suQ/+fPISwfuh49LScJgroFqfHz7SV9gZPGJ7ymJnuX+xsFQw08laUUil/Z
aXXw2BmvsjJ4tZsQe+syyJjBFXHKixfeqHpPZKHasF64iIvuXHVltAsEoP8JWdxqbEmJQzfHNFbH
ZMZNDJMGcfJGpt8w/+4VGF8wpd2K7DISlPobswkvMohGFvUDPkCGjl7FGrwKSbNB7eDCDBWRaW6i
PhlZu9Kj1g0wTWtRSQ+P8KeWlAsR/sUzIYT36xcmbJoXAGlU96gB6TP+eKEEsZ0I/ngLDaDvAuow
lpDsfMFur4tWUOAn+y7gvdb3R6ea7iNT7rKGLEqmoN2K2Ny32dWfddnArBytq7EIbrJyJF/NOLSN
/ZBpQilgDxCgYVQ7E/HjoTYfDFXvUqslHC/GNZVBvvZDtcNhFW+YjMekbyCrV1bB7Zn0CWphKd+G
mEiePrmRSNCbKcJGX0egl9iF75K5n6hkmCwiy5keA6jtNZM7AId5GXUQivyU8rRkUbPSvSo3Iknf
GTI2ayNzbn2zxrCe4eAJa5NkSX7zYxGXxYb0dRyr7Zy8WuEAzkNFgXvBgtZHd51rJNFT9QoQw74y
RgQpTWNaD+HYPkDkglbMPJ1LN1gbZxj9JyearYvAyV9xjs2r0ZyyZ609Zqo2QUzaioAcOtmh0eZ1
MyXR0WXAlITkmxDo/Iodb0UaaLcHP0HeGreAl3rozasZxZW1+L/82xn/NULI66q696z8Jq8uKVWu
RqM+8xyoq1ZqXzmFr49+B9PBNNrXMKFMnudmGw2KGW/WrNETYKr3mlcGOI9qCceZi8S4xffXbNt2
kli71fxUmDnr7AUSYE7BKg8tc1NOqMXDKdKXE5CLlUS0digG5wzt+bZwfHnuhuNTmo/QUjA8Yce4
qusAMq3kxrdhiY0OnrzZsaY1gLkFXUG706SQuDWx8zZaeGG0mw7dD5zYF9sHOjy6egtG5OTRXmmR
vAvUAxu8JMS9wIXEovBUMvVZFSMYGO171TZBkl544t3FlAmL2fmcTXU5pmN1VSTB1ioTkrNsENDm
NXyCNW61ZwjRzXoqEG3VM3XHMKlb1jf3duk+mUiJnNJBoxGp1zrJPgp27IM3h8e8Nc4jUsXCBgOR
UX/ZSVkS4RHeI814NmUqVmY24TQqWpIa5+opDoZXdKEzxreeHb4kh7JwoNyhL3JlekIpDG18imB7
2xvBFofPk6zCFFWHN1Pxru1hpDKJ3Do4jycAgsBfCpKrWC/0eO41DdPUbTIvKI6ZKJnlCdJANnUU
7cLEzEnqM8u9H5IClhYFOaZBVr4buUHKSTKQbjEM07qsPVDYnVXsE+VPJ2swww3en4+i4jq6GZGN
1OXyths1FkCtENh5OSbPGlGXRCG6thRos66KTfQ9U3yGwOENm0N+VlpF99mEwTCv46Z8ngmLfaBC
IKmkzfWtI4zwauzTYd0XRbn1pg4VVzTkkK1SsSnN6r1J2dHAzyV3yrIDY+u2Epgulxu3UGmdAyqw
XhUxyFRmYYtfJiIHMtEY/NZ2Wpoj3ERhncf0HkfLR32vdag+/EJd6nTwnvQwi44oKcyNGyG1e+jT
aDp0MgsPJNz1m5CU4jMS7uLnei46IAj6jhmEhA9aiYqh/RSAZYsyXBTsqiRnxT4Np7XtzAPbGgcH
WuFPl1IUT02QjitZq/lNx5IfarqrUoUR2EmywIiPsqsVq0hjVwM72qdM6GE0Ws3W5ANsp4TmIpDq
yo46d4vbt6Mf80iRcbQ07+isMOTR+W3lxDoANTHT+epCsNhWP6LjoLdCgUf5lyN4zFF5hfeO2z8x
wYflPnO1GhcmWeQ8lWhFs9I7ub1eOEABF5S/pKs5BsFXn3RavKJ29fDqo5Ap7Ge26uwU/eY6SVMi
74RLArBZ2DuiQH1wSkDCpkR91F70GgnjNUv4w9A1bhgRYB7TPXjmJuTMcZO9KmwFi+2UBe1DGasr
36ABn5Tz7hjdTvXdnQXMYzsX7lMXhp9dJHvIUM6xEPZudkvIeiEX17IAYMbhtatnlF5G9o0IamPM
w3hp982Ztsqv1uFas0U89rJ/CPw6WDVSNFcD7pDKcdGGYoRcqYnUqDi7nFOkhJN+HgescT0K+qFF
K5sRybjSuFUBtBo3KIqWrVmJSqbmwsxVd2Q79d0lTKwdM/xy8+EpsxPI0ejLo4r3ga2RADtcgAJT
JXfBDaqdGwU0f0ueNBcbqiDJAKiAaExCtzs30vp7zrtrnQLFtcd0P7mIwWd/z1abbsN41rTyVV9v
u7p8VGIOoSASN+ZPFjwnFa96O71wO4sHXZn9vhzZ2hUGkXs2QfFzYV6aQ9Btma8ku0SxEOjdGjaq
PV8yAeeNkH4r+7oFMNKIzAB1vsB3LLFWwnkYEP4ESX2DN/KFhkRSFaUTmwb9lSSGOJ/d7HJEvMqi
kB6wNK0TN/+LHar7knC+M+2Vd8u2JZnj824kKtATqFRNl/Bn8ahT7zmpeoiJPp5F1ukAvufPxCEB
nHDhldOqJ0vGDzW29ZVTTigjkNI6jWDnWeD8618ZkxJFZN2Go0tsGT2cD6QqndGuFbzO02DjW9Y3
Y/x3Z2JYn3v6suL70ShdU12+Bjp7T0z5rNPgDlEjLH8yP2qAuI5/lIxtVyVai5r2Nk7L+8QNH0PI
eIVECeewcrLEdEfjyHORsBWeWF94Y/ZdqOYTD8UBZdxbLRyP0V5zlpPA2ComAyA7trVmjcYTotAQ
su8eaNG611m1kMyN6q6GIIQkT4G/DKkmop7IKnVPlN5Nlugnf+CyiA6RqZowNYiBvtFJwzWtJnMh
T55lMelrfjC/BcVwb/vNjhnqN2XLCVvbjMCcgYAwnbPMpivGvt/aMKQ6kuNVxfo3EdnnQmjf2lm8
q5kN0dd369rBOdx6zldRJ+/SG96FDk85E2qwXdwZAQiwimp/7NV5neMl6wN9DU/zi611u6kzaso+
j86005rrLAxPhh6/ckhMA4UVuTTnw9gfgTE9do5+zbF7ISN0crBm5nNtACpu4/vWYzAUTYKXWMSz
MjPKdKuYjKdFcRcRdB3k3n1qVqCbNMqeOX4Gr/Ut2YQnsGSRMEhIVBwtTdncCizQUHbRDA1ktLdL
gFi6NMrecIvY+qvKJubJAP5XNtEDF51iV15MARJ6rbbCKh7L3rdWnAgQWMDC4+vE6qESFAGcswbm
PySNcyqq84KrsC9ro9qaNjq6eEYUYg+Ib+gjOcSwayizZmRCLHviDDOCXvsahWGA11ttvARhp1eS
Z1eHCSY7W+GDTpytTrsz9HnMGqbq0lQThnD7QiCdpUy7qjv3aAWIXVBJJ1ZVrlzAjmVn+GdNoiXB
Y+Ku78fvIGNrh7zwYHAFLX71REaXriXTK6e0vLVFh72uBtZ3g7lEi83mE7qDYlVVDa/YLn/TUX4i
aHKJuTEQIcI1XjeD+27r8ra2qFtUGzyAcIPgO+H/bjz1Cf2fa2oqlAF+dSd9SKvmEkHh0KtvyGz7
zIlgx1BOyWCTj7rLFO8Rd2ioBRBCU8zXKHIK34dzY9+jNEsPQdSWT5JB9UGJgWW6kOGmSDPzqQ30
7eQg2JcarX43lTtTl6e2Y1JGCjDjiJbu3KyHBywX88lyIfm0spxB6iCO9goUu4TEJ5SrqvAL/AUx
WT9tWOwqT3CPRNZnVPNG8LieF7ZuLd4u9rQ2+ym7N0y3PKLnRpwKdYwiLSkyMHh1nAKOHmb51JaC
8bs/TfxJoDxdKD+gtk4VS0G2jV3LS7ZooJeLNIse6xzDbizT4CIEuU2kb06jkowGm9hBwdttGtc+
t2d6V8DcE3Ttmon9OmpC7DfoTPCZ+g0lO7+UnYp4xxf43PlyCQ1X90Xhvnk4G5Xd8r0g034b2I+c
wJPhw5YUerAfEQVbxpkZJNNm6nkERJjfQyOtVzqBgMXETdC72bAeZ3EDNoF3vxs9FRGTCSEweQU3
eTxRAljzkS1Cty7KBrltR9XAdhJtSQamIk9pHUbTpEROmksaeWBHtgmFyCOYkMMJQ3wUv/hTPWwN
hsk82+lbVSffUVnKqznCjsJw/3vM3M+stK7Q9wQbCs89STofzcJ5Q5uNIQAhfhNS2bduT96Om8Ah
YGHk9iavqai+cD1WC7Vbtmu7xUZFAOaxm+Sa/ApUFkGIpG4GRVFa7c6P4xJgUNy8sHFB5h4SdVQq
apGwA/3l01Zo3tHnzcDvobq+PcwCgoGVkdcHZeQ8jpvikBjduCffxHzRGV9GCFBvC29jRtRmjdds
2sj1LJM9jT2KmdRlHW4yXChwr0wSeFPj8t6bwdpLfkw6n2Aw/R2Y83Sf9Rx/Vd4cg9K8DKTfXTWW
M5wZpnOuSbnry/hradzFkvM81uyvYXG/mBoBfz3F/iZTPnwJLCHLPqfc5GI+VDTIO3/0YKYgBLpq
QipDQQuyj1G1EJ9qkE9sNBQJrP0pI4QWK8GrLJQDnoVZunQxPerD2mfMHdYzssdgWjdxMB+t+jX2
qNhG+ndgT2v2DW+s7osd31i65rF9FQ5vR0dY90Zli70/tUyS5kkAgnzhvue4CtznmpSrlUeJtuu9
hFluG4Wg24q3edGX4SHY++o1MSDfhoP3LX00TrluMG54bb1r3EnhQMaZD2BiGSEd5EQkjCLy6XLK
PPQqix/cCXA7JBwPTVfS29r+OhrbGo8kBN6tZS+M8SBfZ3WZb5QzJcdl3LLmoZc7FGT51hgtJjsR
/MoiSfIF0i4fUlKyboJmIKwdKuqFTtrxOrRgn5qKHF5zUIDDggXdaVwuyUaXUxm2V03mAyb07K9Q
tPYWqE2/MXIE93aNvxOhQgMntTL9h9x3vVWH1qFvJu7ZuWPejFR8CPjbwno8zCWlVjEjGVp8/n4p
yIrI/fsKQz/uHooGWY44WIx8XRDmqwOQNIsRhlQ0/0xKMV3apHatMIWRrNg0kjlkLKZV1lb6IfN7
6M9dHW/nLFBbOIDA+yJsPdYkty2RUNdT2ZQ2bDM3Rx7jb5G4RYfU0eFa5qG5DRc9Y9DR26eGraHe
yGxjWZFNMU5sz5r9zA0xdeq+nTCEIzQ6C1TFJjEnDmaUzgGB7aWvzKPZtCVIRuREpXosWKvC1X81
MhbJtkWmkG/DLloazvO6dfW56w1q03jIZll6vpOAB1Y5DIzHLk2vgua8qGVxlsfmjA4wCfcx0dim
sKmygUlTRdN3RGhHttUi9syKKDp5JBsTnAuVdFLNNjZRhhlT5tBPKYSWhew3cggvZATYYBqBcTTk
ti3vVYwoHSBSHSnCc2xDn0Yh39vR0muzoNYbsamQUqP4+2xwmZB8HuCWJsuAcVj79khlEODl6Ml0
GwZElAo+61A+K7fqNxF92mFiPoZQNbG3ZAb7/FzYvA397CAh6eQ2iY2nrBq/uoYTfcRft2kKbF0J
arqEj7lhn00OrHRR6nnfSR97JMBBVk/IuDjjFPiwamkTh9DARSu9y9BVNTnqif8x1VZzMpQozrwk
hOcwqepQyTDH5trcRpWVXVetuG2zYDqyMEqofMUhnA1/hVbJuRkbIXHLG/3e50/c9Kp9iQzH35tF
TK8i4WOb5lhcEpM6QW0S08ZoCOMyim9iqI5548FA8BcTRfKXE/9/GD8jy8DIE4QE8qKa+JVyrJwe
5qnLie3V84cR+9sBytamdgpecVFw/+fD7l83G8hDLN/xXA91SMCK45fNBoDjGSuz0dLQxDvyaE5D
CctTmNfDcDGW/WFsxlviqH/f4PwnPOgvwkURmzpMyf+12ucS/kv/9bN54vcf+d0+4RIUys5rSeNZ
1kFLvOf/+idC1DUofRxm8cHyRf5d6GP9zeR+QjiMAiH4o3nC9jjp2WQ6i+HC/XdUPvAJfl2beGzI
cGlg3fVEgBPnj9uAvEknZtoG1kifSnKU1WPejM0J4j2bZmacE4tAdIgcH+Sxm6tWLG5wD8IWkYlr
Rrn5wWKKsgm9FCTGIrnzcs0bt06YdCZkFERAFF2Hd+iUsYf0F1NeK6tt6+HDnfDVoqsPnJ270Mdk
2ZPQ6/MHwcWvz5BYMsZiWY12pluPyRKNjnoQllrR3AYG8nMlA2I+UgxKfQHRcRrJ2x5ldlbWWQtw
FSsmMipSvFPk6joGEz3Fm6Bsz+agYP5tIeOo0wyymcJMm7W23mCAhmKQlujO/a8cgihSWOfU45rM
nVFcTwSDHcwe92ZPptqm6wwm8q0FM4RBYDA0H6VmBY8TkKDHDPLSZIXFU214t2ZYswiz7fMW1vYK
EGfMyUw96MVtDnXEhLYEZXeok4e4xJaGnX5kGo8lFU/5i+OlbJ/Tj9oYAcTl3ZJRT53imoyhK/Qj
mCrLB9kRALQEdibZ8DKH+l4rxtAVRtdA53g4ZcfHnd0VonhmnblYW0WQXPp+wRVBqrrCqLgtmQUr
VV3YU/oczg04a2NdE3fT6WXwg/t81XUm8J6JSB9JGMia24JEjjsP6KphcERzwCrwTKtSN0dLideu
nIC4dE9m4YDnbZLXMgnRs9DjrZJKIKSIj00fI2MkinlTtLN1SVr0WZei9J6wwZ1HpRiu7ZQhtkkN
yWFXE9IJVTAH4EXADomDjO/DbSpgVhWm3x/4yu78YWzuZ2TJKy7zsDLcct+TOiinRC4F9EtocGKj
8LwvRlWc0ca/UbwFdLYUkmnbXZrFiwQzMWGebrvgoxgEbAwoYJP76pHu7S4RdJb1OCxqJTdVTEvh
fA7cBFKF5nXXGs+VVXY7MhXdBcpkivsmW0Tn1eRdOI3S72XL2r5Y9g1otNHsF8wP+2stmWuHABX3
GHO6NYS6a3+xioxLHSGDcK1xkXhx+JVrKzjiu/vsW8ZdBqmba3smX64e9EsiW4hLtWtQeY92c5V1
kX/FMVqtM91Txixmlq7TQGv94SIQpljZfnbujeVplEZOvHxlbknZZnL7/9k7s924lWzb/kqhXu4T
BTIYZJDAORe42Weq72W/EJZkse97fv0ZlHa5JO8eBur64QiFqrJlpTLZBFesNeeYeGM8SpK158fp
scGmfFhWtO4dBPvuaZnRqcBfY85Gm9ihP4SDJr9LwX+c1rNIL5ytOQTv5BsTt45ba2wgQRetuOmD
i3Y29fjZcNnONh9vNvzYOH/8MkIL82oGwhXU57D99Nko5Nn0s8bZPBTjIjJwExm4ikbcRcjw9L3T
RthKgYT5LepXBiq0zstZ7xwpA/OVuNdDC7EUIhsk/NaVxNGU42zyMYlXs9VJSsYy1iqHV5WNzl6P
+0sbODtvCVp6Olumxtk8Zc42qgw/1URz+dVe5XBUlZmQ952NTH2YlexBpGVbUIVXwzibZCNvPDhs
1elTx+E+xckVyqQ44/88x7PJy8XtpSn7rI9smA6zEQxe15J/fOrgEMMTjVVsNo1Vs31MBLhmZ0NZ
N1vLEBiUWxZTuU4zTPg11gKme5jRitmWFs4GtRSn2liDgtYZziPKx8YmNCQQcra2hbiLd5qF3W2Y
jW908vWb/tUN58zGODlGwx5wS78qFVpj3pa7wa8kLwg23GutdRzhsRM5pIXxVVYMCODRmZXGchqs
Yy0Zbl/XcpVwn9YxFLMYmtZk8OuEA+AIiPbSU7MTrHKfuWbDRdaBxagYcV7kwOZWw4xSy6PmIXSw
RDiEtzcq+woO+5APcKAwo5w1jCcZBtlE0AeQyXQTAIbdXU6xSNZVT08uJ0lpNgrNQ0lsbiTq5lsc
0l+q3PwErwEX9kA4tN1116Ef1nR7FJ7uMM9PkJTR2oswl0y1WZy6Zd6Rs9Z6GxsI1dIaGWINUAhB
JgLhb3ij/owbVx7xPjXIuYXUUJ/HbZKeVmV5XWNs2lll/ehaIN9KA318VFvrzoTpICJyk13zLm1Z
Ee2qXGfAQ9lN+2LJHf9Jq/UrrisBjkBd0CA+I3inPsmSxtmQtMMYq2EPpAv5xHaQLG25bkNE6pqr
3ykAZ0sr7GmJu/pXAyT1os+bS78i5DPWEnYEU8z5j0JngVRkE9aYtTVGmzRNU9CUM0E2s23YDHgD
J4z6nR7pq4Ls0rWwvPo0aYpDqkmxSouS+FkueEDKmOE4GCunIpi5U2N/i9kqPE6dJl4p7M7AtPUY
K6PLRy1GcIG2ps0u32hV0bZnxhueJy1xploDOwXT0raz0Lsz0sUk52O3t32DGxD6FunAOZ0Dtmx0
MP1VYnB3OnYY7SNrgrsYDWJunXXcm7i8SXQ4TdL8tu2r55aGLF3H8OS10vvfovhPimJgUxbF4u8X
xSeh31bhl/dV8S8/80tVrFPhzgRkaUjcjbzWW02sjqRDRYybV76K4CmW/1UTS3zD1L66jgBeoPPh
Z+q8bYL//qc0j5SydaEjbHn77t8piw3eyHd1Mdp6S7CZo3rVnV8LGLWUGW/sxZhV3PA+1kPSEZtd
S6Ol6sq9LvJT6AVPcV+ej3p81zabhvT2hRnrpDWAGEgHJhXDWH3iebXDz8GctlVnHVXyIo36lzBH
+DOaRXyoMX8ujNa6EeE9mYPcGynZjEFN5nNqXmo2aJZM1Fe5p/D8qvjCGrDXgzW/9Wmh0Mkn141Z
3TMknkOq596SAeONCLQBK3T0OMbixszFddnk06XwRn+vWmgX86YxzrQzOTliKwcy38ivpNDI7gl4
XLi2d283QAu1eYYkTHEbCnsfDPfYEV021ebSjGvor7BSI87rehyUtk5HFCWujs5xaBgptznlGvKM
RLTxpme+uHL7ikSaLJk2AYMo5m3WpZ26BJTQz1ibhR2vpF2O24A8HxLeyXXh0WCy2yiWNqnGbEtA
CqpEkg3ukFMQcqP7nQVERYd2qM7mT5T5aYFFyOCZOuiYkeMwYVVpvUPsVcNZX7XPRqWPy4bYMUb1
QbNUmVesytYKt+gUNq05LbzMP0kws6+7RukPlmtrO1n59bHXlLuhFMVmIsgL5oZ6qEEioeAvtpSJ
wQoS1KZrzQPPZ7nPqmBCXc+xG5AKybijfRIEL5o7fOm1bhPaOhK1lo65tHvvphzikSFZdVcOTrxz
0I0UurOPiFlZys44M/XmLBupAqvyKY7Z1aT1qNalwhoVgvIhsSwebup0cFZ9j5IVqMWiC10mPUaz
Tm08Zzm0U2Rr9XhbCqfFfTzZVGcQIYXEmjkl7FcsHxrJJLxw+XodVLjK0UkSeyqaNjzDZZUzduKC
DMzwZY6KOI3GwqRPqFxOUhwDBeK01xkpia1eEgcu7b0VdybeUcg7SZeR2pCP1b7JCIG2ewzH7hBA
0p9pXunJEBuYlMJMXNFYrBF/GShW2pyzPan9ZGH9Ba2ByYHK8URFqrxoolLbRR7Hx1d8NEasj1Vu
XPp9/WAEBDOw1lirrlDGtgoZQ6GtQKxjIpVGPRCvXw9H4htopBq8XfQcJQIAIxYnFWbnA7OGl8Lp
rTU4R0pIhNGr2RoPJqSiC4xwxzLqYqOshMAW4Jy6nn3OtOhinLjhcPgyIxoPborrswnkpUySatcn
MHlrk4tAFIpUQmeh5/VxPfCuCtu9sfPiJlBfMtSBmVlfy/5GD2geQ4I67hIiioykYdZVftYMbcVw
feky7FhnMTAW5kQXJE6qtQZGmHBFcd7k+kslh3vZu8ukt15sqXsHM+cpiPB6F7ZMkDy1KhrE8kXF
oSHetzwLx0A/4Wphz22gVMuInF5og/Y1qst75UHwdTp4TAw01nFvVJuKKK9lGDDLzW0akaVW3tQJ
tmyAH/bCqsiXCqR3YxZcUfOZEcbQrEMtfIwl64PwB4SZsvxSJu0JuDq0Yw36ls70bmWhMQOHe0yG
6bBO7KlZ5w7jCNdBvcMDP1h6Phg5evsDU6gJ4ou571wgclN5AzvgcfKmPSI6hA2yvoe2euwO2ks5
kkvv9Nhv+YAI61tkVjEmbtIUv9SZ64AY5zYUEwQB1qt95TNdqHXowX4YItammx+2aMFCs+CYYB6l
1LLo3I+346R2mtTXRkDLwEGYg9+PBkeuabAdokcQylheOtrMbqrdjDRgmYRtymRql42lcfr8J50O
d9iJi9QhC8Ibjl27PRRURoLdfWMh0k8TeRKO6Z0FIQl//YXyiI6FTRamoKFt23hAFPLVLMRJq+kb
pbhKJudOxPbMDQItCsz1FLdsvAFHeOb39jGZFBtZpHuhgokTjIAlSvV7vYAw5ebJjIx0lwxdwNgH
BDrWn2sdJkyrtoWifwlBWzc/2QXSIF+ed2l+Hil3ZWjpRS2wagux9DXicmXLMXD3KcoLgawWe9Qu
rPVbn9zEDJvKqH9ucU6E9rhz5LACZr4sSu4ro7sq2LBl4dapnxIilRaBdeUMJO748smE1+W6jc84
6cUco3WMjN7zxKKbI33nXXEQ7F0co1rsQJBxt1lab6uB2V5ZXmTTk+e/kFWpQCIVPq9kC3OXJTyg
8sq5icZ6GzrNlWfq9/mEvSdszqwo3SHJWittvCa344qWMbiKZoMVZ0VH/jjS0ZACv0rMaOW406Ya
e3QUgrAWbedp0RMsrTtPWgegzseZVq/zwDpUEBObzLgvmFWiVzhjzcUQQd4L/XtEb5u6RwNhJaDA
I4Q71go7HKOhat/Z49nUqgOb9mUzo2fTEXkZNuK0eSLq+YrEHhKtw53LqqeIq5y1oUM6HHRpnaWY
P2rkqZVxnNVwjhQVxGaw1MGrr7o+2zu+ge9EO59CxVNPnlRDQ0+HN0pywEkKThpzsxVyb4QPeZ1f
V66zl0X2OWefz+LBtAAQSYnZdSQ6nF2Um8IHSWLt3u7Rhs4CvoNf1hopQDCE8fTIE+T+xY5Q+xW7
11OYwMgd8nbnRd01dglSV+k60FQbJQ0w2Z/H/fQSxyRVoExCGZZJAW/Tj9exxDmexuO0LAkrZe6u
J6vSZQMgEx/xDhT9PaoSseoDTFDNULkHizYIepomuMptpm2th5sJzl2Gfw8QRl241CnkCy49T91w
EwTbSUFUyBwzXoVzrpvToRc0OkUGFpMdYUTJTRS2CXqV8Vig5TzAbbxF+TfRoxnrTQW0xO8xPbcD
RDwxBFfopLtlogumPySWDRknPerEuZOwp6+BrIF5G+wl/jGXQm9oXgYradaIeKPHmN7JvT2SWYiA
BpKFhfrA6KDPqS5gxFmlO89mL5p3vBIU8H3pu4Q0e+xMZ7N1WJcYvGkn0hXsiM5mfUjwwmf06Tyq
UZlWJ2zquLonq9gTIfRogw4P4ZgTKBZ6JJphGnP9U1o825goCtZthtu2Je6l1Whb2I5sEbvahieS
cfnFw4PVlXdeDyi6tejlCgEgIsQ4fjzqQ4i+w1DoTOfox7S+BKO/cGX6FWrNo+hr4A/C5nlOhMK2
0ZrwZDDMY0b1W3ac06Zh8w6Fv4PNcppol2ZCcysODW9VDkm4Sa0WHIilKHImaLOdj1UxuUMYvs8d
8ARxSZKSgG7Aht7fWj76XhD0j36h94wkzWlVDC1MNqCaREeIl1pnjyhAF63Q/L/YUbKFA3Ilip7p
boJWPW7daAWjFKxdBp/SATZOQdeSg8BNRG8Dt2wYaQqehA80qHHv+KdgTwat35sDn9NgKEw8XeAz
a0XwTwBeechbWtd+L519qNvIo6MMts0AqC5MzQuXfCH0GFG3itHWLtDYXadkSnxywJASLwgGVI/s
fVgQzGAnUB9yRUcu75lqS5d9O9qhdumTGL/IBYmCRXGiiVo7oSESr3Wm8L4nmhVocI0Rpoumf/wi
PSKv7OIM4fiM5+cm8zwoB7EBUVMyKNjlvmLC7SQ35Uw+jXPX2SDLnh9MUPYMBUXUKzz7HM7mSZhb
3mdVg1PhZHerQdKQN0fknrLVsn0V0dxjUMVGIym6XQ6kZEuyVXtChDQG2hAiPzrDFBWi2nqoNxda
2o7XSVQxhQTigyKle8gFxD8vaNfo2Yhjm9AOOcTx+QrMSW34oNxjMiTDKiaPyc/ocpKbs4w0wjZp
+fNLaiYaOolPQDpp8rSMcZcMF+h6O9qnNEZhTVMyRKsAU1h36WXBFaQTV1JMGvFdTcNy31qSKAVQ
ZTHkiBVXY8K6wdVUgwxejz7qh5TOzAqgJlsymGYr5tXswObslRiTLaKv5BNwEjQTZXXtm0/AXEEo
+ecWPXaCtuG/SGsXdtnd0AdYZw3zGq0sg/7Rd9cDDUA+fdKtsrmrr1p8tRX7QVBZqJpSz9iJwVkX
AWeTJg12CCwK9LEuB2+40gbA9VZCPnSdBKu6Qc6g9WJaAWgbyYjw5YpFJLqF64AoKeHgpF2fnpbU
afu+paTskJNOIaun0/a3vOFoP6rR4rRBYsiFcpbGwHpj12m9QgK4ZwNyPqeOOQ4NOAqGRZolEEay
gn0Xp5asFHZThrEkbnjbDs4mzu2zGoAiGQfJeA8XNVk1qQZeMK0f4HsQHE2XDnUC8YmoVrh0aVdt
W0YmhxSk0sVUcZ5e+3ikJkKsrbqt54BZmefpMhx2RY3sP8cEuTbbYtyTeE6fcmin0zRxoHQmtndA
dr+WDFMWltXcOvZEJ3S+z3sArCOtOgoP78Gcs1hMp1rlg9UeIHfKpZdW+9GkzZoU8XSWG4MJjopF
w7fQBNaOfy46FMSgVNoNpCUT4C0clkZYD6JCAMnwa8loPj+4WrnDEnruF/LKH5EiyQJKqo6BckAT
ZUpxEtb9cTLYX2WUO6skr4OtVsAkCUZ2TLHWgdV0DlQ4Fc9ZSshWK7J149fXRclSETtcnGkdaZs5
/m8MZ9mH3T5YMSjcAgjawkv1J6dIg3XYdWJnFOaw04qJyX/moNrpwudWTz/FLaObsCZSJvVa83wc
te6U4+MeqqillY9CdeWp4YTHLlzkMLpyokhtAtGdWVb6ZLKRWUGEuYKDm9E5MM4VNqkWJwCzMBS2
O5nDnsac3uwDRIZuXB/rNr9PN7zmk42rha2c1iymtlDMqRzW4mbAshWo81fqjiiIZYm1ASsPmEXI
oHlyEkoJ7tpg+RmdL6y6jOolC0Oc+dw2nX4pZXQtYyJLrX4fa/bWZb+o9X2x01aUu2xlE0Ls0V8s
W1NC0xWwzUXqr7nQV5WqFR3WiKe0W02ntZmJrQordZN0SC+4h9AIgdRaQ29CIcZQhhtxHMVz1VL/
K9crHyRdlB3Cu3jR+AECHBwTlPkKl5MhqE0nN422UVe5xw65w3utU59MQ0vcNVpc82SAibTMdejI
sSePJ0fDrlB3qzE1LlAiHML6xSPJcN6HeaV/j2ATxGl5MCrzSy2olcl9wfvSzE2jLpj2uul361wX
B0FaAiHrU3hqdPr2XSuQJv3o59l7tMPsTHzv1kON6epElQke/Daeve/c7Q3INp3SQ5/tAUjouqdI
o2FSPoNu3QPPXBWBeHO+/W+f9k/6tBKNyB/2ae++JMnXfzz/n/+X1x/T7375ybdurTpyTUWUOGoS
/oeuKA3Tt36tfcSp5O8dyJAIU0z5rmFrHeEAt22+y05dYoD/d8PWOpK2LU0UEW/d3//7Xx88p/V3
f35/MQn3O0+jjkMf3oltORYvaLw2ht+bPxPZQvkpcvKhbJ7ANjQ1Qr/6cW/nMBvD3LmgHIJVZuHH
DwJ0CINQF2C1biYiZxbsDpiXJlazNm3nma0MJomG9MUJtR81U7eqBla1gKyCzWv+dx7OKbxMohdh
02hXfkm6CFWRvxkL+/PU4G6TJOceGmtKT8eKGnnM3GTZj7G7wZmP2tzhuR5IJhNVfOVnrNFhbSc7
2CT4XJjkYsw4jyJq7jEF+Ux0S30m5lTQXt3azth8whcB9T3J902kWVvw1cTyEYCwsAu3u/DT2ELX
remHmdkMNhYlqk8kmTFDbOOgv62mYOeloXavbNGvWeSuph6We5RRjuE+8De2DkgtqJS+13sYjVoi
Dyrh+YJ4+Zr3gAmGRJwzi8S2U2G15TJx7LVoLdqYrrz1WgIUKlpzO6epQcoRyrvUzDnv064xVSW9
vq5xKupiuglMbV+BqtNbppqClHQ+r/UZtmx0MZnlmeMLmw0HflGGv0s7tRkA87rgYylXx6J+zCd0
EagYaQxDaZYt00VWrflnKOOgxqez3YkecuBs9H76IpzauNPMODvQlHoomw4Cf6+e2OXjkG7b61jy
JEao/BVdHPuXMis3HXzKJY0ic9X6gXHIIyJHJXvGQ67hLvag0Cz7xHOXcHJ4ANkj5VygJcvchms7
8QgU1TRXEzyWB1Gkyy7jUV2gVF2ElRXhfQNhjHVwxQOYTiruM9tKP5EiSaFZKPZ5OeXjKqSr7Q8Z
aeeBAQUdHTnKh5qg05Qmk6fgdCkcq+t8FMGp2wNdcyMMDXnFpjIxOEIzVucOyyZiygKBsxdQOGqu
2axC26Hk9WxjGZEVgt8ts7ZFAnYFU6G2CksB9DwGlROR2rB0Egexp+7X27oyvyoPoHU32lfuBJ4l
qyW6h8KgT6ihP1jag7V1XJ/KunS+dhWJjTQN7zJaIF98N9iUVY4wE4Z6V2nHxaDKy9xBrZe4VbGc
NK7gUozq3Kr7Uz8I6gt9SCXxcYZGXEWH26JXXyHtf8VXSYmRmAb4s2nkfA2eB/IrTzd81v6mJ9tr
7Zg2BnyKLjImfWfnjrifMgKGaHlMSMATMoicgpoYkAaDTURM1QSvvpBGfC0oKNcucxg6CzaIaGDr
mzDAqxPZ5nDMlpmau9Kjbe9HzqaI2mlPG0M/H9NoZMqOvwvO/Eo63MO9DNHkapZ33jrUm3hbmTWn
PcoIjgy985Y2qJ9r08YwDPoHVa1Oxykk7WG0R4U5OreYeI7pibLnltrsdymrtL9nph8DY7fWbmmU
51yi40Hx2bYE9PoXqs/PDJNC0IJheNWYWcv9HBErn2MLy5umx7ZHym3jmDMtLzU2NU2Kddy0444V
MFkNgxZgCI04l1NAqzkjq74PS7T4tMBLi8bQ2Oku26c8PRMkdG9Kjb7V3x+rnoZPFe2ll+a/5qf8
U16MVegHzeuT4d9/uslT/vOH/+R3X+jD6/LI+aWaWJED++EP61cs2GX7tRqvvtJteXsPkHzmf/lX
v/mPr6+v8ifP65kSZs7Iod+frF6HT4TVfpisfvupb4pD9Iak1Uo8W7puut+e1oZxBHnZlq7JoxKq
jQRN8ct41QQgBlvMdgEO8ex/Lzo0eVq7BjUtGGeBVlEaf2e8OhMG3hd/BppHRyc4XljgWBAyftQc
Fr6VekmFdiprkWdkE/4CVhO0yzU4hee8CvnLGuP3u2P0GyXnr0SziCwpNHUynKBDEF768beCOR0S
2sSgXTg6QEEQ822TWHYbepmgIGW1k51NEWpl5T6PkNP93V9vgVKjEFK8B8PS54r4HU2opyXfdCMm
Sb8KTaRE0jolAiC7yca+uEkdvdmGBjMJzbMi7lH1pwLlV1bax6POxBIKCgnG80jb+E40DBzASi3P
ZQFJPXeNCBNsyOyvUipUNGlLd87oYyYm6qy4cRINrAFoVGjStRXv9SET6zrOmwvRy0eQCUiw+tJC
Vl5qj398oMR3xZwwXJsWG+nIFI2CC+W7y6MrFclMLgO4fC4hmHFF1+C5Q8ysCmqFBSbyfBzAHy4B
s5r7OsrK204SNZdYjLmLtnzhZ+WFjuf2LGiK8MwKIwsf6RgsufqtdSX7T7U2QMOMtZYhi+P/CWND
fK8d4I2jUbB0lODk2YJm+Xiqy6AjrqahxU47CNYjXcWFSPuIrEYdJreg94aarWNuhoVEnrUq20YR
PosCgzjDdbSpnS5HMgfLkMdt1ZJgkCPaZFxBYqQC7598cZ1pOP7jw/4r4N/8rpWaheU697qwv9uS
2SP7wNJQI4xwFIBGoR7xJhcbkkxmS3hyS0t4Hj7EBUEPxbjswq+RgUDxT97FfGw+XqXzOsOyxZtx
QJR89y68aHB4xBJWSPpWB9AsTcEa+PcMVEn8a4xN5FnFQs2N3CYMMM6Y4zFhFwwJXW1YD5mnfWae
tY8y3fiT4/MblyXLFn4a7iCL28eZz/q7GxivNwzRUjEkpSzzazz2uSquYnzqPHqDx9HKPHpXzKpV
RitvNqvl1DmPFK47GpOfdWlekklUbDSbPl3fl/muNcb0UuV0A1DNPmoFDdWBjK8/uRxfb+zvDqmc
cZC2rgObBIn08Y0XURJ1jcnkBmPi82jXn+J8clcsvSi22+EsD3FKCju9zVszXNvZeJFUzKtZwP8E
qEag3a/OLTlfhoFsncwAkgE+vhGsdmpklsKd58Qho7r2WsnicozGXWoh8nQif5cDq8U1Jl+aFq3M
pBgA6FX5EEfhV9CsVyzi2i6zGTv5TKqIHAJd4BgcaoZz6Dc8bJrCDe+MMH5OCahdOwQhYRdEZxek
Klh3WnpiSEbADq27XZokj/ZUzW3dMtwojWqxaWb6o1ZCQrTOstk6+MeX928eAna8nIV518t++eMh
GJQsxVQSCjc5aOIju7yYYLrXHTkiZS8Outlpl1Wdnuje3EkftZ3QEz5BhNejaU1mRz1I/zTbWM5o
rDva+yBGHkHt4rUpbojXeqHVfjLBJQmn7I7FfuUXpb1wRbo2qu5z2Klz12TH57WnpJ5s4yFG7Okg
axQZy45L1JmOl2cDYlp/k8l92LO/36P/2mkgmI/bGBq4BA2LR/F33KGptgqojsb8/PWsawrNel20
jCU7FytlX+ClKr0me4lCZd2GVvRlaBFU6CO8mszUq0UDW3mlBa5c2pWOXwEjwouYFR8Iq0N2eKrY
Fmz99r7JVHFRWuz3SbaiPwzwfRMLQ7/O9NE67jr+DqYFwnTL2NIkyNDEO+1zLkMDT0BHRlcUage3
iD7jb/U2RmS6a52tnT9F14wTmEZ36qTLXJ9uQQwmejbVocHtF6YfgDwx2lODLR62f/zETR2syTQs
7+AwdjshydTusjQ6EdW4riVJbhrE4g2EiQL3buyemG1T0gQlZ6h322xjyF6Cx469YwQ405o6nuln
N/gbgtPtz7KT54OZFpuqaa0dgvlopcrZyDVkxXlT2cwOEoednIEM1C9MC5GBN+66cBivHbPFwYoL
mDZ9cd1L97zLq+IA1dpcSzsyTpgJ5fi8U2ADRkujPUeIxapY7ouq3bKFRQTDPHDZ89rrtmQ+bfq7
YYTX1A3JmSyYyE4glZZxr8TTaFhgX3IhIUv4cm+HdKBVOTu5C96olXcDmzxSdShADLRptnXtO8D4
6f82Gy3y2O/18esHMveePn1VTF1f+o7BlWMGxbpuhNxXYs4e7lKQpLrY57lnLYaUj01+UrkO4pag
Vo0s2IFE2i2a+x7kV9LtcOylm9LSg7vMniYUY1WzUkZX3rfMilZxCLY6QPqDL6Ucn4lFQxKWexd4
ysfD4MzMGOHb8C7sagqXVUwRW4RQOAEa5fFmTOPknq6OtasptU86wiCYNWA096oKr2jZV3Sdhckm
tfPcB4FS77r2oyctK3S1COBNEUJkq8c2mNGTBB8AmcUIwRQ8bM6Z4TDOKRowkyZ8qVtsx9ZqrDrI
FXKgl9ENtJydlDBIPC8MWlqCrMqK0EcUTysTw8pShF6yShTZ8EkH54uxhiFLBA15sgVyhIPGTUKH
lGeMkYqCqxjA9AG5rLTGOkkh212kwGaWBltElBZzud4S1rRNasqFUS/y68iMyrVuWdkeUDFAG9Gd
+yjD7aVZJ8TdMg1DMmZWwv5kTGW3p3kgkIeU/oObmpsGxsRS0bvhSDoQ+rCAUPedtUUcnhEzdE37
rYUZpMw5YgRWfJrlxx59jE2QpD0E7so1bmDRqUuchkG9GeppOrYRyj2EQ/iitwmqMak4hOBX7OAM
zSUkV3A34UOc6XivkY0X3EN2dm11VbhtkeCt9XZgxfLa4LkVlbiPhkkuM6z/TEUc8yA1O7mI/dI/
oGm662oPGXNT95dOZx5s5AxbM6zZN6PYIelSj7xTHEvDWhWjQnzTTCdBPnmnekFQORk9TYGTVIP7
AMjvwVQ5BB3RWNkX2SRskFxqVrEVic68XDI+nrPRmV/zvN6HVdCC3JJGvjJ1vNz0+C3PPCZ+GuOn
3eXeZ4G5eOPMRmwERPJzWjXuJp8IvVg0sie7S+OhR+aoCprnapaO6l2UvXA4eC03TiaNMXznwYij
qca+ISc72h0YFLCoDkOKfJBsZAStIRMSJ2y8K7/1sq2bdDB+BMigGdUEdESI7oTkFuLe6olAQhso
A4fb9LGaDJXmLs0i1e1tkXWAa7BWcQ934NbWWVTyDPDAhT47YHuPITPlpBlGzmXPKOJahHG3QZc4
LnuCBPY22Qkz9RGTfW9zT8S+x19aIj8v5GTtghbYA+RTFh4v7FYUxP6+s3z/FFRujsG4JGBMi4zV
UNXWcUNXdUbP1dux6fFN+datEbpuuVAJ6wUdVS4kYVmbOIpuwdShD/Vk9kQg5nXmWwXmLGJjbbf4
VBJwu2KuZOytkjaV40x2tKyx02zNKJxmm8u0jq0GBykSRuOGZ4cgyCdpd8zc2DEoEW+NwExPWzvH
24sC0kmxnPvVmpm2dstSguK/NfTbOkPvHnfdaeV54xMTYMSZArpT3jMqI0hluLDQVQocLzrsl3po
dnbeftGscLqJqflIHQUm3S4GW5WY7csJwcpIKMExCAbE+hpZtnjTtDR/aOwczhWt2gqdXht3TDsb
hB29b4SnMEnwHxsJmL5S17BH5HMSWqlZ07bX4eotBTkoV+UUwUayPGx7fT9c1HbrfeJ8oRgtwuyR
EDXo28oncqPEog97MLdAoUUJ7gD8HlL/nMazrb1IQmLbAr1G8BVpN9DLKGfNEif64CN/W2TM216k
2WCp7/Rzo/PHe487ny2O8LxzJ1ZxsKuLur5OjZKdv0kbvnI97arJsk86Cp2VQZMW1IZtrGtXWQQn
lhcyqtB1ooqNh5XSQ3tj9Ro+6TY34q3PqWP9ksOnuLaQxUXlQ+grsasRyLEZnL6GSGiWaTyUJ65T
cjezaXiJugS7E6HEmMUm7DmVOKXTXD5PUysRSEz6LWo8RRVkEsgSBSYh6YXG9ZsbtrWMFXDn3g+n
tWHoHizL9DFuMorkcMwfPWu4mAySLtd+NwHn8wL1MBECvQ/Yy9xnOK8BEjkrWdbiMg/Apbi1XCsV
7Aho6tY22vQ/2Uj9ig3MhhijHWMfU/LG5BzK/X4jhX3cyYTPiAbbmrUpmvCgdLZyOd3IXic0NlXd
sK6MYlgEpBDjRZPNqZ75w/GIFuQgHG88bbn5iOKogV78cYH+/RZF4IN1QanCzWSShVb443szWMnC
pucmLEqe/IQBioNtuuEZ6SfhpogTjeE5JzqJA+G/bX3/YwPKH+hlvmt7/qqZ+W0QN7c6X0n9N4RN
UWeM79qhf+kf/Wui99sv9Ne6o4bOOPPdKf32Wq9v5o9eI/nCe26fv+IVkUfsQRzaj/TCXr/++Y8k
z/xfvk2HVKf/YJnq7Re9Ozi/9/H/+JP9umP869f5o3f+1jbeP//3Py2l//CH10mJ0Gn8z43f959a
Hjnz9c7m7PXw/uc/9VPeZs3cX8fcnX1wDc1++Q/d8Nfj9+sz/t0rvDvjJmccNjE5fTTm+OIzvv/s
4sigOaLTa3z7+v91CL48pyGx1nVThU/Nh0PgGnPSx185CN+9xruDYB3ZLG9MF8Tbp6Tv+u4guEfM
9Q1m9RioXr9+uqtfUMn8xSvhjw4CKzw9WeIiX7/4lO8OAioHFgVB3/GXg/B20P/zN8N3H+DfSwCG
fpOH0g9fCfTgFBOYt4PAUX13EFgAHYn7DqH421H46W4HkzEUy9ePHQTzCCw0YSNIW9++vj8IhskF
RzXw7dv8vp/oSphpHT+8JjANdGhqk5rz7VO+vxIEiwL0EaISXo/2T/Tpvw08f+giMNURUzllwwH5
ePblkQEc+jWI5Oc664LTwUzkhz611Dnr0qTF+tv3v31En5YZEHXw69fbovsTnXyDJj3j2x87CDYP
fbKJTQcL8vz18UlgkGyMD9nh0vjZLn2y6X+0CjTdIyqB+VKaJ5V8cX+/v+/tI/ZmNhPMf1fIP9dt
wGmbB5Q/egXMUgYSzr779MYR5nIHveNPt+oxQ5mDLX7sY5ucXEs3uYzeLnyO4/tzbwKrYj6F//3b
t3+yc88D60ePgY6ehSe7RRfit69/QkJRi+hvv+gnWvp+S877O9uh72rIDzsBhfiHB9zMUuDr4/Wv
juabS/Ffb9/9ZefxEx0EOjNz1+jHbgNxRACmzU7/4z7IEFwaOpeY9dPd/VyvP/6hyZJjC4G85vXr
u8rfPHLmVcFEd/P69dNV/t8yNH/s3IMeYWIF4eqXJe7jYeDhSIQ5OgX1yw3w9qT5iW4AEII/XANI
44gCEBwhs+9/nez3zwG6ZLNcxFY/X/n3G+iZv70GyiMqYIogtChvXx+egs4RKkgTnvXfOPV/4fr4
1iclijt5/h/SzmS3YRAIw68S9e5HaCQ36nJIq6hqex87qEUyJrKTQ/P0ZWCgDF4qdY7Y+GeMWT8P
4DGqVuMcSF2KEFHj9D4hROSEjl8k/0wfEX1OQ9qBJGB4y/oHP7PNbsaZbv44veA06Vmj4sUnrQYY
2i/ntInUmMx8AeNQbN24X5pXnaMu38j9GnJ7w8zM2r813TsYnYds64h1Lo2LTWIYc+B/2jvooCk2
NgpDcqnVOzAn6Lljb0C+UuV7gw7D1as1UBxKTEBdmsCDc9ftdPWhenXVsHnEEMt7mrJJ09k7in8x
8SP6sh4wiFh4ebeqZa/t1AmtlcW9NY07DfqbGR14rtToZ6xXasyVaYYgVT5odTS2ZxCa+KtUuj6V
ZYOYhlT47TK20LN8JlAoVh5QobdV3Z3tpj7qT5XnOU1Gpam8m7JZoXGuVBhr5dkyiwNFlgov73ss
rDN/rkkU6vsVFKykJJ4ozRM8+V0XjXgata6Lz/WvCTlPe934X3HuMT6kwBhtp2DY/gAAAP//</cx:binary>
              </cx:geoCache>
            </cx:geography>
          </cx:layoutPr>
        </cx:series>
      </cx:plotAreaRegion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49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85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3175">
        <a:solidFill>
          <a:schemeClr val="bg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49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85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3175">
        <a:solidFill>
          <a:schemeClr val="bg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49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85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3175">
        <a:solidFill>
          <a:schemeClr val="bg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microsoft.com/office/2014/relationships/chartEx" Target="../charts/chartEx2.xml"/><Relationship Id="rId1" Type="http://schemas.microsoft.com/office/2014/relationships/chartEx" Target="../charts/chartEx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microsoft.com/office/2014/relationships/chartEx" Target="../charts/chartEx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429683</xdr:colOff>
      <xdr:row>17</xdr:row>
      <xdr:rowOff>29104</xdr:rowOff>
    </xdr:from>
    <xdr:to>
      <xdr:col>13</xdr:col>
      <xdr:colOff>85725</xdr:colOff>
      <xdr:row>31</xdr:row>
      <xdr:rowOff>101070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C48ADFA3-1274-45AA-8C1D-3BC5CA7976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33337</xdr:colOff>
      <xdr:row>17</xdr:row>
      <xdr:rowOff>19051</xdr:rowOff>
    </xdr:from>
    <xdr:to>
      <xdr:col>5</xdr:col>
      <xdr:colOff>347662</xdr:colOff>
      <xdr:row>31</xdr:row>
      <xdr:rowOff>109537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2F3586EB-872C-492F-BFF1-7C79A0D513BF}"/>
            </a:ext>
            <a:ext uri="{147F2762-F138-4A5C-976F-8EAC2B608ADB}">
              <a16:predDERef xmlns:a16="http://schemas.microsoft.com/office/drawing/2014/main" pred="{C48ADFA3-1274-45AA-8C1D-3BC5CA7976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142875</xdr:colOff>
      <xdr:row>17</xdr:row>
      <xdr:rowOff>38100</xdr:rowOff>
    </xdr:from>
    <xdr:to>
      <xdr:col>20</xdr:col>
      <xdr:colOff>295275</xdr:colOff>
      <xdr:row>31</xdr:row>
      <xdr:rowOff>114300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E08D1D57-ED99-47D2-BF2C-198DAF10CF0B}"/>
            </a:ext>
            <a:ext uri="{147F2762-F138-4A5C-976F-8EAC2B608ADB}">
              <a16:predDERef xmlns:a16="http://schemas.microsoft.com/office/drawing/2014/main" pred="{2F3586EB-872C-492F-BFF1-7C79A0D513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24765</xdr:colOff>
      <xdr:row>2</xdr:row>
      <xdr:rowOff>32384</xdr:rowOff>
    </xdr:from>
    <xdr:to>
      <xdr:col>18</xdr:col>
      <xdr:colOff>521970</xdr:colOff>
      <xdr:row>28</xdr:row>
      <xdr:rowOff>38099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5995F192-7F17-4147-BB69-38855E6C07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38098</xdr:colOff>
      <xdr:row>21</xdr:row>
      <xdr:rowOff>19051</xdr:rowOff>
    </xdr:from>
    <xdr:to>
      <xdr:col>6</xdr:col>
      <xdr:colOff>161924</xdr:colOff>
      <xdr:row>42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3900F58B-FE81-4AF3-9764-EF63F37A9D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9</xdr:row>
      <xdr:rowOff>21907</xdr:rowOff>
    </xdr:from>
    <xdr:to>
      <xdr:col>7</xdr:col>
      <xdr:colOff>243840</xdr:colOff>
      <xdr:row>23</xdr:row>
      <xdr:rowOff>167640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6C771B5E-D871-4431-8243-F5E665093D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11640</xdr:colOff>
      <xdr:row>2</xdr:row>
      <xdr:rowOff>22223</xdr:rowOff>
    </xdr:from>
    <xdr:to>
      <xdr:col>13</xdr:col>
      <xdr:colOff>592665</xdr:colOff>
      <xdr:row>21</xdr:row>
      <xdr:rowOff>16932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A0768FC0-C78B-4B56-871B-230221D8DB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28574</xdr:colOff>
      <xdr:row>2</xdr:row>
      <xdr:rowOff>25399</xdr:rowOff>
    </xdr:from>
    <xdr:to>
      <xdr:col>17</xdr:col>
      <xdr:colOff>387350</xdr:colOff>
      <xdr:row>29</xdr:row>
      <xdr:rowOff>9525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9410968-23AC-489D-A0D3-0C07A4B842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601767</xdr:colOff>
      <xdr:row>3</xdr:row>
      <xdr:rowOff>8467</xdr:rowOff>
    </xdr:from>
    <xdr:to>
      <xdr:col>11</xdr:col>
      <xdr:colOff>0</xdr:colOff>
      <xdr:row>18</xdr:row>
      <xdr:rowOff>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B152585-0486-4822-90EB-B63B577051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17</xdr:row>
      <xdr:rowOff>66675</xdr:rowOff>
    </xdr:from>
    <xdr:to>
      <xdr:col>4</xdr:col>
      <xdr:colOff>1266825</xdr:colOff>
      <xdr:row>37</xdr:row>
      <xdr:rowOff>161925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9A3E936B-C5B4-4899-BADF-6734F92273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10142</xdr:colOff>
      <xdr:row>14</xdr:row>
      <xdr:rowOff>14112</xdr:rowOff>
    </xdr:from>
    <xdr:to>
      <xdr:col>4</xdr:col>
      <xdr:colOff>108567</xdr:colOff>
      <xdr:row>37</xdr:row>
      <xdr:rowOff>144947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177E9F82-F400-A6AE-43B3-9BA95E2F769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551890</xdr:colOff>
      <xdr:row>3</xdr:row>
      <xdr:rowOff>47063</xdr:rowOff>
    </xdr:from>
    <xdr:to>
      <xdr:col>12</xdr:col>
      <xdr:colOff>201147</xdr:colOff>
      <xdr:row>35</xdr:row>
      <xdr:rowOff>31750</xdr:rowOff>
    </xdr:to>
    <mc:AlternateContent xmlns:mc="http://schemas.openxmlformats.org/markup-compatibility/2006">
      <mc:Choice xmlns:cx4="http://schemas.microsoft.com/office/drawing/2016/5/10/chartex" Requires="cx4">
        <xdr:graphicFrame macro="">
          <xdr:nvGraphicFramePr>
            <xdr:cNvPr id="7" name="Grafico 6">
              <a:extLst>
                <a:ext uri="{FF2B5EF4-FFF2-40B4-BE49-F238E27FC236}">
                  <a16:creationId xmlns:a16="http://schemas.microsoft.com/office/drawing/2014/main" id="{79220754-13B9-CA24-2C68-A385841DB757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512578" y="547126"/>
              <a:ext cx="5745257" cy="5318687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it-IT" sz="1100"/>
                <a:t>Il grafico non è disponibile in questa versione di Excel.
Se si modifica questa forma o si salva la cartella di lavoro in un formato di file diverso, il grafico verrà danneggiato in modo permanente.</a:t>
              </a:r>
            </a:p>
          </xdr:txBody>
        </xdr:sp>
      </mc:Fallback>
    </mc:AlternateContent>
    <xdr:clientData/>
  </xdr:twoCellAnchor>
  <xdr:twoCellAnchor>
    <xdr:from>
      <xdr:col>12</xdr:col>
      <xdr:colOff>252694</xdr:colOff>
      <xdr:row>3</xdr:row>
      <xdr:rowOff>47064</xdr:rowOff>
    </xdr:from>
    <xdr:to>
      <xdr:col>20</xdr:col>
      <xdr:colOff>619126</xdr:colOff>
      <xdr:row>35</xdr:row>
      <xdr:rowOff>23812</xdr:rowOff>
    </xdr:to>
    <mc:AlternateContent xmlns:mc="http://schemas.openxmlformats.org/markup-compatibility/2006">
      <mc:Choice xmlns:cx4="http://schemas.microsoft.com/office/drawing/2016/5/10/chartex" Requires="cx4">
        <xdr:graphicFrame macro="">
          <xdr:nvGraphicFramePr>
            <xdr:cNvPr id="6" name="Grafico 5">
              <a:extLst>
                <a:ext uri="{FF2B5EF4-FFF2-40B4-BE49-F238E27FC236}">
                  <a16:creationId xmlns:a16="http://schemas.microsoft.com/office/drawing/2014/main" id="{F0D38609-51A6-17C0-BBF3-A8FAEB0CA33A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9309382" y="547127"/>
              <a:ext cx="6232244" cy="5310748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it-IT" sz="1100"/>
                <a:t>Il grafico non è disponibile in questa versione di Excel.
Se si modifica questa forma o si salva la cartella di lavoro in un formato di file diverso, il grafico verrà danneggiato in modo permanente.</a:t>
              </a:r>
            </a:p>
          </xdr:txBody>
        </xdr:sp>
      </mc:Fallback>
    </mc:AlternateContent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47625</xdr:rowOff>
    </xdr:from>
    <xdr:to>
      <xdr:col>13</xdr:col>
      <xdr:colOff>533400</xdr:colOff>
      <xdr:row>22</xdr:row>
      <xdr:rowOff>156880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65861B26-BC25-496C-8A1E-1B968F3AD4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19048</xdr:colOff>
      <xdr:row>14</xdr:row>
      <xdr:rowOff>21773</xdr:rowOff>
    </xdr:from>
    <xdr:to>
      <xdr:col>4</xdr:col>
      <xdr:colOff>866775</xdr:colOff>
      <xdr:row>34</xdr:row>
      <xdr:rowOff>266701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6995BC74-C740-4FCC-8544-513ADE57CD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846666</xdr:colOff>
      <xdr:row>2</xdr:row>
      <xdr:rowOff>0</xdr:rowOff>
    </xdr:from>
    <xdr:to>
      <xdr:col>8</xdr:col>
      <xdr:colOff>466725</xdr:colOff>
      <xdr:row>30</xdr:row>
      <xdr:rowOff>33073</xdr:rowOff>
    </xdr:to>
    <mc:AlternateContent xmlns:mc="http://schemas.openxmlformats.org/markup-compatibility/2006">
      <mc:Choice xmlns:cx4="http://schemas.microsoft.com/office/drawing/2016/5/10/chartex" Requires="cx4">
        <xdr:graphicFrame macro="">
          <xdr:nvGraphicFramePr>
            <xdr:cNvPr id="2" name="Grafico 1">
              <a:extLst>
                <a:ext uri="{FF2B5EF4-FFF2-40B4-BE49-F238E27FC236}">
                  <a16:creationId xmlns:a16="http://schemas.microsoft.com/office/drawing/2014/main" id="{FD277933-E730-43F1-B00E-837B11AD4299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151466" y="330200"/>
              <a:ext cx="5836709" cy="4655873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it-IT" sz="1100"/>
                <a:t>Il grafico non è disponibile in questa versione di Excel.
Se si modifica questa forma o si salva la cartella di lavoro in un formato di file diverso, il grafico verrà danneggiato in modo permanente.</a:t>
              </a:r>
            </a:p>
          </xdr:txBody>
        </xdr:sp>
      </mc:Fallback>
    </mc:AlternateContent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19051</xdr:colOff>
      <xdr:row>2</xdr:row>
      <xdr:rowOff>28575</xdr:rowOff>
    </xdr:from>
    <xdr:to>
      <xdr:col>15</xdr:col>
      <xdr:colOff>600075</xdr:colOff>
      <xdr:row>22</xdr:row>
      <xdr:rowOff>161925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A5E7FC68-BF3F-4DF5-9498-B1565DC5F0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</xdr:colOff>
      <xdr:row>2</xdr:row>
      <xdr:rowOff>35277</xdr:rowOff>
    </xdr:from>
    <xdr:to>
      <xdr:col>15</xdr:col>
      <xdr:colOff>99060</xdr:colOff>
      <xdr:row>24</xdr:row>
      <xdr:rowOff>5362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665C2B25-45C4-4159-B3CF-C06ABBA833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de%20ruvo\Impostazioni%20locali\Temporary%20Internet%20Files\Content.IE5\BVLVBPCW\05%20Agropirater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ISCO_D\ANNUARIO\An01\CAPITOLI%20CONSEGNATI\Documenti\federaliment\PELLICCIA\Export%20agroalim.%202001%20per%20pa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Shared_Folders\Documents%20and%20Settings\faraone\Desktop\check%20up%202007_casa\Report%20competitivit&#224;\Report%20competitivit&#224;_generale\check-up%20co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2.199\scratch\Documents%20and%20Settings\v.derrico\Impostazioni%20locali\Temporary%20Internet%20Files\OLK9\scaffale%20olio_rev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5_Agropirateria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uantità"/>
      <sheetName val="valori"/>
      <sheetName val="prezzi medi"/>
      <sheetName val="prova di indice base 2000"/>
      <sheetName val="prova di indice base 2005"/>
      <sheetName val="Foglio8"/>
      <sheetName val="Foglio9"/>
      <sheetName val="Foglio10"/>
      <sheetName val="Indice dei prezzi alla produzio"/>
      <sheetName val="Indice prezzi mezzi correnti"/>
      <sheetName val="Coltivazioni_allev_totale_mens"/>
      <sheetName val="Dettaglio indice dei costi"/>
      <sheetName val="Indici annuali e ragione scambi"/>
      <sheetName val="Macro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affale"/>
      <sheetName val="scaffale_elabo"/>
      <sheetName val="olio_SCAFFALE"/>
    </sheetNames>
    <sheetDataSet>
      <sheetData sheetId="0" refreshError="1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8BB6D2-631A-45BE-AFDA-BF8445241ACF}">
  <dimension ref="A1:K45"/>
  <sheetViews>
    <sheetView tabSelected="1" zoomScale="80" zoomScaleNormal="80" workbookViewId="0">
      <selection activeCell="A2" sqref="A2"/>
    </sheetView>
  </sheetViews>
  <sheetFormatPr defaultColWidth="8.90625" defaultRowHeight="13" x14ac:dyDescent="0.3"/>
  <cols>
    <col min="1" max="1" width="26.08984375" style="10" customWidth="1"/>
    <col min="2" max="2" width="19" style="10" customWidth="1"/>
    <col min="3" max="4" width="16.54296875" style="10" customWidth="1"/>
    <col min="5" max="5" width="19" style="10" customWidth="1"/>
    <col min="6" max="16384" width="8.90625" style="10"/>
  </cols>
  <sheetData>
    <row r="1" spans="1:4" x14ac:dyDescent="0.3">
      <c r="A1" s="10" t="s">
        <v>0</v>
      </c>
      <c r="B1" s="11"/>
    </row>
    <row r="2" spans="1:4" x14ac:dyDescent="0.3">
      <c r="A2" s="66"/>
      <c r="B2" s="67"/>
      <c r="C2" s="66"/>
      <c r="D2" s="66"/>
    </row>
    <row r="3" spans="1:4" ht="33" customHeight="1" x14ac:dyDescent="0.3">
      <c r="A3" s="66"/>
      <c r="B3" s="213" t="s">
        <v>1</v>
      </c>
      <c r="C3" s="213" t="s">
        <v>2</v>
      </c>
      <c r="D3" s="144" t="s">
        <v>3</v>
      </c>
    </row>
    <row r="4" spans="1:4" x14ac:dyDescent="0.3">
      <c r="B4" s="211"/>
      <c r="C4" s="211"/>
      <c r="D4" s="212"/>
    </row>
    <row r="5" spans="1:4" x14ac:dyDescent="0.3">
      <c r="A5" s="10" t="s">
        <v>4</v>
      </c>
      <c r="B5" s="11">
        <v>5526.6529574942315</v>
      </c>
      <c r="C5" s="11">
        <v>591061.82359000004</v>
      </c>
      <c r="D5" s="11">
        <v>24598</v>
      </c>
    </row>
    <row r="6" spans="1:4" x14ac:dyDescent="0.3">
      <c r="A6" s="10" t="s">
        <v>5</v>
      </c>
      <c r="B6" s="11">
        <v>2275.8791318986364</v>
      </c>
      <c r="C6" s="11">
        <v>190976.24188999998</v>
      </c>
      <c r="D6" s="11">
        <v>3374</v>
      </c>
    </row>
    <row r="7" spans="1:4" x14ac:dyDescent="0.3">
      <c r="A7" s="10" t="s">
        <v>6</v>
      </c>
      <c r="B7" s="11">
        <v>379.22528918901622</v>
      </c>
      <c r="C7" s="11">
        <v>502918.7218199998</v>
      </c>
      <c r="D7" s="11">
        <v>21438</v>
      </c>
    </row>
    <row r="8" spans="1:4" x14ac:dyDescent="0.3">
      <c r="A8" s="10" t="s">
        <v>7</v>
      </c>
      <c r="B8" s="11">
        <v>357.63443960000001</v>
      </c>
      <c r="C8" s="11">
        <v>87615.285000000003</v>
      </c>
      <c r="D8" s="11">
        <v>632</v>
      </c>
    </row>
    <row r="9" spans="1:4" x14ac:dyDescent="0.3">
      <c r="A9" s="10" t="s">
        <v>8</v>
      </c>
      <c r="B9" s="11">
        <v>273.61541527600002</v>
      </c>
      <c r="C9" s="11">
        <v>99706.227320000005</v>
      </c>
      <c r="D9" s="11">
        <v>43</v>
      </c>
    </row>
    <row r="10" spans="1:4" x14ac:dyDescent="0.3">
      <c r="A10" s="10" t="s">
        <v>9</v>
      </c>
      <c r="B10" s="11">
        <v>114.06291565950828</v>
      </c>
      <c r="C10" s="11">
        <v>13800.310180000002</v>
      </c>
      <c r="D10" s="11">
        <v>10295</v>
      </c>
    </row>
    <row r="11" spans="1:4" x14ac:dyDescent="0.3">
      <c r="A11" s="10" t="s">
        <v>10</v>
      </c>
      <c r="B11" s="11">
        <v>114.64476212908745</v>
      </c>
      <c r="C11" s="11">
        <v>32024.567480000002</v>
      </c>
      <c r="D11" s="11">
        <v>180</v>
      </c>
    </row>
    <row r="12" spans="1:4" x14ac:dyDescent="0.3">
      <c r="A12" s="10" t="s">
        <v>11</v>
      </c>
      <c r="B12" s="11">
        <v>115.19764031503519</v>
      </c>
      <c r="C12" s="11">
        <v>12354.833261000002</v>
      </c>
      <c r="D12" s="11">
        <v>25004</v>
      </c>
    </row>
    <row r="13" spans="1:4" x14ac:dyDescent="0.3">
      <c r="A13" s="10" t="s">
        <v>12</v>
      </c>
      <c r="B13" s="11">
        <v>14.829092573827962</v>
      </c>
      <c r="C13" s="11">
        <v>1321.4774050999999</v>
      </c>
      <c r="D13" s="11">
        <v>1700</v>
      </c>
    </row>
    <row r="14" spans="1:4" x14ac:dyDescent="0.3">
      <c r="A14" s="68" t="s">
        <v>13</v>
      </c>
      <c r="B14" s="69">
        <f>SUM(B5:B13)</f>
        <v>9171.7416441353416</v>
      </c>
      <c r="C14" s="69">
        <f>SUM(C5:C13)</f>
        <v>1531779.4879460996</v>
      </c>
      <c r="D14" s="69">
        <f>SUM(D5:D13)</f>
        <v>87264</v>
      </c>
    </row>
    <row r="15" spans="1:4" x14ac:dyDescent="0.3">
      <c r="B15" s="11"/>
      <c r="C15" s="11"/>
      <c r="D15" s="11"/>
    </row>
    <row r="16" spans="1:4" x14ac:dyDescent="0.3">
      <c r="A16" s="10" t="s">
        <v>14</v>
      </c>
    </row>
    <row r="18" spans="1:11" x14ac:dyDescent="0.3">
      <c r="A18" s="10" t="s">
        <v>15</v>
      </c>
    </row>
    <row r="20" spans="1:11" x14ac:dyDescent="0.3">
      <c r="K20" s="30"/>
    </row>
    <row r="45" spans="11:11" x14ac:dyDescent="0.3">
      <c r="K45" s="10" t="s">
        <v>16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FB547E-A682-4B62-9558-CB1BECE2EAB1}">
  <dimension ref="A1:M36"/>
  <sheetViews>
    <sheetView zoomScale="80" zoomScaleNormal="80" workbookViewId="0">
      <selection activeCell="A2" sqref="A2"/>
    </sheetView>
  </sheetViews>
  <sheetFormatPr defaultColWidth="8.90625" defaultRowHeight="13" x14ac:dyDescent="0.3"/>
  <cols>
    <col min="1" max="1" width="33.453125" style="10" customWidth="1"/>
    <col min="2" max="2" width="10.08984375" style="10" customWidth="1"/>
    <col min="3" max="4" width="11.453125" style="10" bestFit="1" customWidth="1"/>
    <col min="5" max="5" width="1.453125" style="10" customWidth="1"/>
    <col min="6" max="6" width="10.90625" style="10" customWidth="1"/>
    <col min="7" max="7" width="1.453125" style="10" customWidth="1"/>
    <col min="8" max="8" width="10.08984375" style="10" bestFit="1" customWidth="1"/>
    <col min="9" max="9" width="2.08984375" style="10" customWidth="1"/>
    <col min="10" max="10" width="10.08984375" style="10" customWidth="1"/>
    <col min="11" max="16384" width="8.90625" style="10"/>
  </cols>
  <sheetData>
    <row r="1" spans="1:13" x14ac:dyDescent="0.3">
      <c r="A1" s="10" t="s">
        <v>99</v>
      </c>
    </row>
    <row r="2" spans="1:13" x14ac:dyDescent="0.3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</row>
    <row r="3" spans="1:13" x14ac:dyDescent="0.3">
      <c r="A3" s="222" t="s">
        <v>100</v>
      </c>
      <c r="B3" s="224" t="s">
        <v>101</v>
      </c>
      <c r="C3" s="224"/>
      <c r="D3" s="224"/>
      <c r="E3" s="224"/>
      <c r="F3" s="224"/>
      <c r="G3" s="122"/>
      <c r="H3" s="108"/>
      <c r="I3" s="30"/>
      <c r="J3" s="224" t="s">
        <v>102</v>
      </c>
      <c r="K3" s="224"/>
      <c r="L3" s="224"/>
    </row>
    <row r="4" spans="1:13" ht="37.65" customHeight="1" x14ac:dyDescent="0.3">
      <c r="A4" s="222"/>
      <c r="B4" s="144" t="s">
        <v>103</v>
      </c>
      <c r="C4" s="121" t="s">
        <v>104</v>
      </c>
      <c r="D4" s="121" t="s">
        <v>105</v>
      </c>
      <c r="E4" s="109"/>
      <c r="F4" s="108" t="s">
        <v>106</v>
      </c>
      <c r="G4" s="108"/>
      <c r="H4" s="108" t="s">
        <v>107</v>
      </c>
      <c r="I4" s="30"/>
      <c r="J4" s="144" t="s">
        <v>103</v>
      </c>
      <c r="K4" s="121" t="s">
        <v>104</v>
      </c>
      <c r="L4" s="121" t="s">
        <v>105</v>
      </c>
    </row>
    <row r="5" spans="1:13" x14ac:dyDescent="0.3">
      <c r="A5" s="223"/>
      <c r="B5" s="225" t="s">
        <v>87</v>
      </c>
      <c r="C5" s="225"/>
      <c r="D5" s="225"/>
      <c r="E5" s="121"/>
      <c r="F5" s="121" t="s">
        <v>91</v>
      </c>
      <c r="G5" s="66"/>
      <c r="H5" s="121" t="s">
        <v>91</v>
      </c>
      <c r="I5" s="68"/>
      <c r="J5" s="226" t="s">
        <v>88</v>
      </c>
      <c r="K5" s="226"/>
      <c r="L5" s="226"/>
    </row>
    <row r="6" spans="1:13" x14ac:dyDescent="0.3">
      <c r="A6" s="60"/>
      <c r="B6" s="110"/>
      <c r="C6" s="110"/>
      <c r="D6" s="111"/>
      <c r="E6" s="110"/>
      <c r="F6" s="110"/>
      <c r="G6" s="110"/>
      <c r="H6" s="112"/>
      <c r="I6" s="15"/>
      <c r="J6" s="110"/>
      <c r="K6" s="110"/>
      <c r="L6" s="110"/>
    </row>
    <row r="7" spans="1:13" x14ac:dyDescent="0.3">
      <c r="A7" s="113" t="s">
        <v>108</v>
      </c>
      <c r="B7" s="127">
        <v>185931</v>
      </c>
      <c r="C7" s="127">
        <v>908557</v>
      </c>
      <c r="D7" s="127">
        <v>1094487</v>
      </c>
      <c r="E7" s="127"/>
      <c r="F7" s="128">
        <v>16.987958742314895</v>
      </c>
      <c r="G7" s="128"/>
      <c r="H7" s="129">
        <v>44.563456367257075</v>
      </c>
      <c r="I7" s="130"/>
      <c r="J7" s="129">
        <v>-6.6995513894882635</v>
      </c>
      <c r="K7" s="129">
        <v>5.5941024425167125</v>
      </c>
      <c r="L7" s="129">
        <v>3.2821367435873725</v>
      </c>
    </row>
    <row r="8" spans="1:13" x14ac:dyDescent="0.3">
      <c r="A8" s="126" t="s">
        <v>109</v>
      </c>
      <c r="B8" s="131"/>
      <c r="C8" s="128"/>
      <c r="D8" s="131"/>
      <c r="E8" s="127"/>
      <c r="F8" s="128"/>
      <c r="G8" s="128"/>
      <c r="H8" s="129"/>
      <c r="I8" s="132"/>
      <c r="J8" s="129"/>
      <c r="K8" s="129"/>
      <c r="L8" s="129"/>
    </row>
    <row r="9" spans="1:13" x14ac:dyDescent="0.3">
      <c r="A9" s="60" t="s">
        <v>110</v>
      </c>
      <c r="B9" s="11">
        <v>59275</v>
      </c>
      <c r="C9" s="11">
        <v>296445</v>
      </c>
      <c r="D9" s="11">
        <v>355720</v>
      </c>
      <c r="E9" s="127"/>
      <c r="F9" s="133">
        <v>16.663386933543237</v>
      </c>
      <c r="G9" s="133"/>
      <c r="H9" s="134">
        <v>14.483600717926013</v>
      </c>
      <c r="I9" s="135"/>
      <c r="J9" s="134">
        <v>-13.860753055381977</v>
      </c>
      <c r="K9" s="134">
        <v>1.684537652555105</v>
      </c>
      <c r="L9" s="134">
        <v>-1.2840401057869222</v>
      </c>
      <c r="M9" s="115"/>
    </row>
    <row r="10" spans="1:13" x14ac:dyDescent="0.3">
      <c r="A10" s="60" t="s">
        <v>111</v>
      </c>
      <c r="B10" s="11">
        <v>5402</v>
      </c>
      <c r="C10" s="11">
        <v>39068</v>
      </c>
      <c r="D10" s="11">
        <v>44469</v>
      </c>
      <c r="E10" s="127"/>
      <c r="F10" s="133">
        <v>12.147788346938317</v>
      </c>
      <c r="G10" s="133"/>
      <c r="H10" s="134">
        <v>1.8106129549236811</v>
      </c>
      <c r="I10" s="135"/>
      <c r="J10" s="134">
        <v>-29.771190847633903</v>
      </c>
      <c r="K10" s="134">
        <v>-2.7869015626555189</v>
      </c>
      <c r="L10" s="134">
        <v>-7.1240601503759393</v>
      </c>
      <c r="M10" s="115"/>
    </row>
    <row r="11" spans="1:13" x14ac:dyDescent="0.3">
      <c r="A11" s="60" t="s">
        <v>112</v>
      </c>
      <c r="B11" s="10">
        <v>461</v>
      </c>
      <c r="C11" s="11">
        <v>3388</v>
      </c>
      <c r="D11" s="11">
        <v>3849</v>
      </c>
      <c r="E11" s="127"/>
      <c r="F11" s="133">
        <v>11.977136918680177</v>
      </c>
      <c r="G11" s="133"/>
      <c r="H11" s="134">
        <v>0.15671702227397172</v>
      </c>
      <c r="I11" s="135"/>
      <c r="J11" s="134">
        <v>-3.1512605042016806</v>
      </c>
      <c r="K11" s="134">
        <v>6.2068965517241379</v>
      </c>
      <c r="L11" s="134">
        <v>4.9918166939443536</v>
      </c>
      <c r="M11" s="115"/>
    </row>
    <row r="12" spans="1:13" x14ac:dyDescent="0.3">
      <c r="A12" s="60" t="s">
        <v>113</v>
      </c>
      <c r="B12" s="11">
        <v>6254</v>
      </c>
      <c r="C12" s="11">
        <v>51085</v>
      </c>
      <c r="D12" s="11">
        <v>57339</v>
      </c>
      <c r="E12" s="127"/>
      <c r="F12" s="133">
        <v>10.907061511362249</v>
      </c>
      <c r="G12" s="133"/>
      <c r="H12" s="134">
        <v>2.3346316809995491</v>
      </c>
      <c r="I12" s="135"/>
      <c r="J12" s="134">
        <v>-5.884123401053424</v>
      </c>
      <c r="K12" s="134">
        <v>15.904707884288143</v>
      </c>
      <c r="L12" s="134">
        <v>13.050078864353312</v>
      </c>
      <c r="M12" s="115"/>
    </row>
    <row r="13" spans="1:13" x14ac:dyDescent="0.3">
      <c r="A13" s="60" t="s">
        <v>114</v>
      </c>
      <c r="B13" s="11">
        <v>9149</v>
      </c>
      <c r="C13" s="11">
        <v>51026</v>
      </c>
      <c r="D13" s="11">
        <v>60175</v>
      </c>
      <c r="E13" s="127"/>
      <c r="F13" s="133">
        <v>15.203988367262152</v>
      </c>
      <c r="G13" s="133"/>
      <c r="H13" s="134">
        <v>2.4501030956966088</v>
      </c>
      <c r="I13" s="136"/>
      <c r="J13" s="134">
        <v>-10.897935333073628</v>
      </c>
      <c r="K13" s="134">
        <v>3.4926172318675972</v>
      </c>
      <c r="L13" s="134">
        <v>1.0122205062781173</v>
      </c>
      <c r="M13" s="115"/>
    </row>
    <row r="14" spans="1:13" x14ac:dyDescent="0.3">
      <c r="A14" s="60" t="s">
        <v>115</v>
      </c>
      <c r="B14" s="11">
        <v>87259</v>
      </c>
      <c r="C14" s="11">
        <v>394191</v>
      </c>
      <c r="D14" s="11">
        <v>481450</v>
      </c>
      <c r="E14" s="127"/>
      <c r="F14" s="133">
        <v>18.124208121300239</v>
      </c>
      <c r="G14" s="133"/>
      <c r="H14" s="134">
        <v>19.602860580359494</v>
      </c>
      <c r="I14" s="135"/>
      <c r="J14" s="134">
        <v>12.819352503103021</v>
      </c>
      <c r="K14" s="134">
        <v>11.079143583356347</v>
      </c>
      <c r="L14" s="134">
        <v>11.390548288132377</v>
      </c>
      <c r="M14" s="115"/>
    </row>
    <row r="15" spans="1:13" x14ac:dyDescent="0.3">
      <c r="A15" s="60" t="s">
        <v>116</v>
      </c>
      <c r="B15" s="11">
        <v>18131</v>
      </c>
      <c r="C15" s="11">
        <v>73354</v>
      </c>
      <c r="D15" s="11">
        <v>91485</v>
      </c>
      <c r="E15" s="127"/>
      <c r="F15" s="133">
        <v>19.818549488987266</v>
      </c>
      <c r="G15" s="133"/>
      <c r="H15" s="134">
        <v>3.7249303150777608</v>
      </c>
      <c r="I15" s="135"/>
      <c r="J15" s="134">
        <v>-35.348024532876906</v>
      </c>
      <c r="K15" s="134">
        <v>-5.0544273159114148</v>
      </c>
      <c r="L15" s="134">
        <v>-13.122133272556338</v>
      </c>
      <c r="M15" s="115"/>
    </row>
    <row r="16" spans="1:13" x14ac:dyDescent="0.3">
      <c r="A16" s="123"/>
      <c r="B16" s="116"/>
      <c r="C16" s="116"/>
      <c r="D16" s="116"/>
      <c r="E16" s="127"/>
      <c r="F16" s="128"/>
      <c r="G16" s="128"/>
      <c r="H16" s="129"/>
      <c r="I16" s="116"/>
      <c r="J16" s="129"/>
      <c r="K16" s="129"/>
      <c r="L16" s="129"/>
      <c r="M16" s="115"/>
    </row>
    <row r="17" spans="1:13" x14ac:dyDescent="0.3">
      <c r="A17" s="124" t="s">
        <v>117</v>
      </c>
      <c r="B17" s="127">
        <v>198603.09</v>
      </c>
      <c r="C17" s="127">
        <v>530663.14</v>
      </c>
      <c r="D17" s="127">
        <v>729266</v>
      </c>
      <c r="E17" s="127"/>
      <c r="F17" s="128">
        <v>27.233285248455296</v>
      </c>
      <c r="G17" s="128"/>
      <c r="H17" s="129">
        <v>29.693010123577622</v>
      </c>
      <c r="I17" s="137"/>
      <c r="J17" s="129">
        <v>17.612660041927725</v>
      </c>
      <c r="K17" s="129">
        <v>7.5544984697703672</v>
      </c>
      <c r="L17" s="129">
        <v>10.119108738063456</v>
      </c>
      <c r="M17" s="115"/>
    </row>
    <row r="18" spans="1:13" x14ac:dyDescent="0.3">
      <c r="A18" s="124" t="s">
        <v>118</v>
      </c>
      <c r="B18" s="127">
        <v>125047.1</v>
      </c>
      <c r="C18" s="127">
        <v>434321</v>
      </c>
      <c r="D18" s="127">
        <v>559368.1</v>
      </c>
      <c r="E18" s="127"/>
      <c r="F18" s="128">
        <v>22.355064580908351</v>
      </c>
      <c r="G18" s="128"/>
      <c r="H18" s="129">
        <v>22.77539698286548</v>
      </c>
      <c r="I18" s="137"/>
      <c r="J18" s="129">
        <v>2.9999588155347849</v>
      </c>
      <c r="K18" s="129">
        <v>-0.68372394017072513</v>
      </c>
      <c r="L18" s="129">
        <v>0.11671403718525632</v>
      </c>
      <c r="M18" s="115"/>
    </row>
    <row r="19" spans="1:13" x14ac:dyDescent="0.3">
      <c r="A19" s="126" t="s">
        <v>109</v>
      </c>
      <c r="B19" s="131"/>
      <c r="C19" s="131"/>
      <c r="D19" s="131"/>
      <c r="E19" s="127"/>
      <c r="F19" s="128"/>
      <c r="G19" s="128"/>
      <c r="H19" s="129"/>
      <c r="I19" s="132"/>
      <c r="J19" s="129"/>
      <c r="K19" s="129"/>
      <c r="L19" s="129"/>
      <c r="M19" s="115"/>
    </row>
    <row r="20" spans="1:13" x14ac:dyDescent="0.3">
      <c r="A20" s="60" t="s">
        <v>119</v>
      </c>
      <c r="B20" s="11">
        <v>7161</v>
      </c>
      <c r="C20" s="11">
        <v>32397</v>
      </c>
      <c r="D20" s="136">
        <v>39558</v>
      </c>
      <c r="E20" s="127"/>
      <c r="F20" s="133">
        <v>18.102532989534353</v>
      </c>
      <c r="G20" s="133"/>
      <c r="H20" s="134">
        <v>1.6106552265819105</v>
      </c>
      <c r="I20" s="135"/>
      <c r="J20" s="134">
        <v>-9.4232228687073114</v>
      </c>
      <c r="K20" s="134">
        <v>-8.5657033190336413</v>
      </c>
      <c r="L20" s="134">
        <v>-8.7221376159490518</v>
      </c>
      <c r="M20" s="115"/>
    </row>
    <row r="21" spans="1:13" x14ac:dyDescent="0.3">
      <c r="A21" s="60" t="s">
        <v>120</v>
      </c>
      <c r="B21" s="11">
        <v>15119.9</v>
      </c>
      <c r="C21" s="11">
        <v>48935</v>
      </c>
      <c r="D21" s="136">
        <v>64054.9</v>
      </c>
      <c r="E21" s="127"/>
      <c r="F21" s="133">
        <v>23.604595432980148</v>
      </c>
      <c r="G21" s="133"/>
      <c r="H21" s="134">
        <v>2.608078251508712</v>
      </c>
      <c r="I21" s="135"/>
      <c r="J21" s="134">
        <v>17.235791269287429</v>
      </c>
      <c r="K21" s="134">
        <v>3.9489336392216843</v>
      </c>
      <c r="L21" s="134">
        <v>6.8062294699281365</v>
      </c>
      <c r="M21" s="115"/>
    </row>
    <row r="22" spans="1:13" x14ac:dyDescent="0.3">
      <c r="A22" s="60" t="s">
        <v>121</v>
      </c>
      <c r="B22" s="11">
        <v>6298.8</v>
      </c>
      <c r="C22" s="11">
        <v>26708</v>
      </c>
      <c r="D22" s="136">
        <v>33006.800000000003</v>
      </c>
      <c r="E22" s="127"/>
      <c r="F22" s="133">
        <v>19.083340402583708</v>
      </c>
      <c r="G22" s="133"/>
      <c r="H22" s="134">
        <v>1.3439146299798728</v>
      </c>
      <c r="I22" s="135"/>
      <c r="J22" s="134">
        <v>-4.2590059279525736</v>
      </c>
      <c r="K22" s="134">
        <v>-6.2120307616673109</v>
      </c>
      <c r="L22" s="134">
        <v>-5.8455043359196628</v>
      </c>
      <c r="M22" s="115"/>
    </row>
    <row r="23" spans="1:13" x14ac:dyDescent="0.3">
      <c r="A23" s="60" t="s">
        <v>122</v>
      </c>
      <c r="B23" s="11">
        <v>63975.3</v>
      </c>
      <c r="C23" s="11">
        <v>215791</v>
      </c>
      <c r="D23" s="136">
        <v>279766.3</v>
      </c>
      <c r="E23" s="127"/>
      <c r="F23" s="133">
        <v>22.867407546941859</v>
      </c>
      <c r="G23" s="133"/>
      <c r="H23" s="134">
        <v>11.39104740675673</v>
      </c>
      <c r="I23" s="135"/>
      <c r="J23" s="134">
        <v>7.9843024727825185</v>
      </c>
      <c r="K23" s="134">
        <v>0.65864660251237295</v>
      </c>
      <c r="L23" s="134">
        <v>2.2447957781481112</v>
      </c>
      <c r="M23" s="115"/>
    </row>
    <row r="24" spans="1:13" x14ac:dyDescent="0.3">
      <c r="A24" s="60" t="s">
        <v>123</v>
      </c>
      <c r="B24" s="11">
        <v>30081.3</v>
      </c>
      <c r="C24" s="11">
        <v>102925</v>
      </c>
      <c r="D24" s="136">
        <v>133006.29999999999</v>
      </c>
      <c r="E24" s="127"/>
      <c r="F24" s="133">
        <v>22.616447491584989</v>
      </c>
      <c r="G24" s="133"/>
      <c r="H24" s="134">
        <v>5.4155238450710739</v>
      </c>
      <c r="I24" s="135"/>
      <c r="J24" s="134">
        <v>-5.4730855041950814</v>
      </c>
      <c r="K24" s="134">
        <v>-0.88498131813104264</v>
      </c>
      <c r="L24" s="134">
        <v>-1.9611991125329016</v>
      </c>
      <c r="M24" s="115"/>
    </row>
    <row r="25" spans="1:13" x14ac:dyDescent="0.3">
      <c r="A25" s="60" t="s">
        <v>124</v>
      </c>
      <c r="B25" s="11">
        <v>2410.8000000000002</v>
      </c>
      <c r="C25" s="11">
        <v>7565</v>
      </c>
      <c r="D25" s="136">
        <v>9975.7999999999993</v>
      </c>
      <c r="E25" s="127"/>
      <c r="F25" s="133">
        <v>24.166482888590394</v>
      </c>
      <c r="G25" s="133"/>
      <c r="H25" s="134">
        <v>0.40617762296718291</v>
      </c>
      <c r="I25" s="135"/>
      <c r="J25" s="134">
        <v>-18.416243654822328</v>
      </c>
      <c r="K25" s="134">
        <v>-6.6395162285573237</v>
      </c>
      <c r="L25" s="134">
        <v>-9.7865798516910889</v>
      </c>
      <c r="M25" s="115"/>
    </row>
    <row r="26" spans="1:13" x14ac:dyDescent="0.3">
      <c r="A26" s="123"/>
      <c r="B26" s="116"/>
      <c r="C26" s="116"/>
      <c r="D26" s="116"/>
      <c r="E26" s="127"/>
      <c r="F26" s="128"/>
      <c r="G26" s="128"/>
      <c r="H26" s="129"/>
      <c r="I26" s="116"/>
      <c r="J26" s="129"/>
      <c r="K26" s="129"/>
      <c r="L26" s="129"/>
      <c r="M26" s="115"/>
    </row>
    <row r="27" spans="1:13" x14ac:dyDescent="0.3">
      <c r="A27" s="124" t="s">
        <v>125</v>
      </c>
      <c r="B27" s="127">
        <v>18815.18</v>
      </c>
      <c r="C27" s="127">
        <v>54082.39</v>
      </c>
      <c r="D27" s="127">
        <v>72898</v>
      </c>
      <c r="E27" s="127"/>
      <c r="F27" s="128">
        <f>+B27/D27*100</f>
        <v>25.81028286098384</v>
      </c>
      <c r="G27" s="128"/>
      <c r="H27" s="129">
        <v>2.9681365262998156</v>
      </c>
      <c r="I27" s="130"/>
      <c r="J27" s="129">
        <v>11.603179310753902</v>
      </c>
      <c r="K27" s="129">
        <v>3.3131924810881017</v>
      </c>
      <c r="L27" s="129">
        <v>5.3332755357117057</v>
      </c>
      <c r="M27" s="115"/>
    </row>
    <row r="28" spans="1:13" x14ac:dyDescent="0.3">
      <c r="A28" s="125" t="s">
        <v>13</v>
      </c>
      <c r="B28" s="138">
        <v>185949</v>
      </c>
      <c r="C28" s="138">
        <v>908575</v>
      </c>
      <c r="D28" s="138">
        <v>2456019.1</v>
      </c>
      <c r="E28" s="139"/>
      <c r="F28" s="140">
        <v>7.5711544751423139</v>
      </c>
      <c r="G28" s="140"/>
      <c r="H28" s="141">
        <v>100</v>
      </c>
      <c r="I28" s="142"/>
      <c r="J28" s="143">
        <v>4.3420265872577044</v>
      </c>
      <c r="K28" s="143">
        <v>4.5647823428930083</v>
      </c>
      <c r="L28" s="143">
        <v>4.5167880913067942</v>
      </c>
      <c r="M28" s="115"/>
    </row>
    <row r="29" spans="1:13" x14ac:dyDescent="0.3">
      <c r="A29" s="16"/>
      <c r="B29" s="114"/>
      <c r="C29" s="114"/>
      <c r="D29" s="114"/>
      <c r="E29" s="114"/>
      <c r="F29" s="114"/>
      <c r="G29" s="114"/>
      <c r="H29" s="114"/>
      <c r="I29" s="117"/>
      <c r="J29" s="116"/>
      <c r="K29" s="116"/>
      <c r="L29" s="116"/>
      <c r="M29" s="116"/>
    </row>
    <row r="30" spans="1:13" x14ac:dyDescent="0.3">
      <c r="A30" s="120" t="s">
        <v>126</v>
      </c>
      <c r="B30" s="118"/>
      <c r="C30" s="118"/>
      <c r="D30" s="119"/>
      <c r="E30" s="118"/>
      <c r="F30" s="118"/>
      <c r="G30" s="118"/>
      <c r="H30" s="118"/>
      <c r="I30" s="118"/>
      <c r="J30" s="116"/>
      <c r="K30" s="116"/>
      <c r="L30" s="116"/>
      <c r="M30" s="116"/>
    </row>
    <row r="31" spans="1:13" x14ac:dyDescent="0.3">
      <c r="B31" s="61"/>
      <c r="C31" s="61"/>
      <c r="D31" s="61"/>
      <c r="E31" s="116"/>
      <c r="F31" s="116"/>
      <c r="G31" s="116"/>
      <c r="H31" s="1"/>
      <c r="I31" s="116"/>
      <c r="J31" s="116"/>
      <c r="K31" s="116"/>
      <c r="L31" s="116"/>
      <c r="M31" s="116"/>
    </row>
    <row r="32" spans="1:13" x14ac:dyDescent="0.3">
      <c r="B32" s="61"/>
      <c r="C32" s="61"/>
      <c r="D32" s="61"/>
    </row>
    <row r="33" spans="2:4" x14ac:dyDescent="0.3">
      <c r="B33" s="61"/>
      <c r="C33" s="61"/>
      <c r="D33" s="61"/>
    </row>
    <row r="34" spans="2:4" x14ac:dyDescent="0.3">
      <c r="B34" s="61"/>
      <c r="C34" s="61"/>
      <c r="D34" s="61"/>
    </row>
    <row r="35" spans="2:4" x14ac:dyDescent="0.3">
      <c r="B35" s="61"/>
      <c r="C35" s="61"/>
      <c r="D35" s="61"/>
    </row>
    <row r="36" spans="2:4" x14ac:dyDescent="0.3">
      <c r="B36" s="1"/>
      <c r="C36" s="1"/>
      <c r="D36" s="1"/>
    </row>
  </sheetData>
  <mergeCells count="5">
    <mergeCell ref="A3:A5"/>
    <mergeCell ref="B3:F3"/>
    <mergeCell ref="J3:L3"/>
    <mergeCell ref="B5:D5"/>
    <mergeCell ref="J5:L5"/>
  </mergeCells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A21497-09A6-4123-9EEB-FA1A52A23572}">
  <dimension ref="A1:F17"/>
  <sheetViews>
    <sheetView zoomScale="80" zoomScaleNormal="80" workbookViewId="0">
      <selection activeCell="A2" sqref="A2"/>
    </sheetView>
  </sheetViews>
  <sheetFormatPr defaultColWidth="8.90625" defaultRowHeight="13" x14ac:dyDescent="0.3"/>
  <cols>
    <col min="1" max="1" width="21.90625" style="10" customWidth="1"/>
    <col min="2" max="2" width="12.08984375" style="10" customWidth="1"/>
    <col min="3" max="3" width="10.453125" style="10" customWidth="1"/>
    <col min="4" max="4" width="14.54296875" style="10" customWidth="1"/>
    <col min="5" max="5" width="10.54296875" style="10" customWidth="1"/>
    <col min="6" max="6" width="16.08984375" style="10" customWidth="1"/>
    <col min="7" max="16384" width="8.90625" style="10"/>
  </cols>
  <sheetData>
    <row r="1" spans="1:6" x14ac:dyDescent="0.3">
      <c r="A1" s="10" t="s">
        <v>127</v>
      </c>
    </row>
    <row r="3" spans="1:6" ht="27" customHeight="1" x14ac:dyDescent="0.3">
      <c r="A3" s="145"/>
      <c r="B3" s="145" t="s">
        <v>128</v>
      </c>
      <c r="C3" s="145" t="s">
        <v>69</v>
      </c>
      <c r="D3" s="145" t="s">
        <v>129</v>
      </c>
      <c r="E3" s="145" t="s">
        <v>130</v>
      </c>
    </row>
    <row r="4" spans="1:6" ht="9" customHeight="1" x14ac:dyDescent="0.3"/>
    <row r="5" spans="1:6" x14ac:dyDescent="0.3">
      <c r="A5" s="10" t="s">
        <v>131</v>
      </c>
      <c r="B5" s="11">
        <v>469345</v>
      </c>
      <c r="C5" s="12">
        <v>3.7639281924301384</v>
      </c>
      <c r="D5" s="13">
        <v>8.4080318833242593</v>
      </c>
      <c r="E5" s="14">
        <v>375476</v>
      </c>
    </row>
    <row r="6" spans="1:6" x14ac:dyDescent="0.3">
      <c r="A6" s="10" t="s">
        <v>132</v>
      </c>
      <c r="B6" s="11">
        <v>538751</v>
      </c>
      <c r="C6" s="12">
        <v>-5.7369562935227627</v>
      </c>
      <c r="D6" s="13">
        <v>8.2923003113897291</v>
      </c>
      <c r="E6" s="14">
        <v>80812.649999999994</v>
      </c>
      <c r="F6" s="14"/>
    </row>
    <row r="7" spans="1:6" x14ac:dyDescent="0.3">
      <c r="A7" s="10" t="s">
        <v>133</v>
      </c>
      <c r="B7" s="11">
        <v>54591</v>
      </c>
      <c r="C7" s="12">
        <v>-16.769324592163439</v>
      </c>
      <c r="D7" s="13">
        <v>0.59524640285416464</v>
      </c>
      <c r="E7" s="14">
        <v>16377.3</v>
      </c>
      <c r="F7" s="14"/>
    </row>
    <row r="8" spans="1:6" x14ac:dyDescent="0.3">
      <c r="A8" s="10" t="s">
        <v>134</v>
      </c>
      <c r="B8" s="11">
        <v>98828</v>
      </c>
      <c r="C8" s="12">
        <v>-7.5137800986364951</v>
      </c>
      <c r="D8" s="13">
        <v>10.085385131128987</v>
      </c>
      <c r="E8" s="14">
        <v>14824.199999999999</v>
      </c>
      <c r="F8" s="14"/>
    </row>
    <row r="9" spans="1:6" x14ac:dyDescent="0.3">
      <c r="A9" s="10" t="s">
        <v>135</v>
      </c>
      <c r="B9" s="11">
        <v>25567</v>
      </c>
      <c r="C9" s="12">
        <v>12.993326556768462</v>
      </c>
      <c r="D9" s="13">
        <v>15.516592624960552</v>
      </c>
      <c r="E9" s="14">
        <v>25567</v>
      </c>
      <c r="F9" s="14"/>
    </row>
    <row r="10" spans="1:6" x14ac:dyDescent="0.3">
      <c r="A10" s="10" t="s">
        <v>136</v>
      </c>
      <c r="B10" s="11">
        <v>6809393</v>
      </c>
      <c r="C10" s="12">
        <v>10.697987831889877</v>
      </c>
      <c r="D10" s="13">
        <v>4.3089387607126532</v>
      </c>
      <c r="E10" s="14">
        <v>68093.930000000008</v>
      </c>
      <c r="F10" s="14"/>
    </row>
    <row r="11" spans="1:6" x14ac:dyDescent="0.3">
      <c r="A11" s="66" t="s">
        <v>137</v>
      </c>
      <c r="B11" s="67">
        <v>217111</v>
      </c>
      <c r="C11" s="146">
        <v>-6.9415274360710821</v>
      </c>
      <c r="D11" s="147" t="s">
        <v>138</v>
      </c>
      <c r="E11" s="147" t="s">
        <v>138</v>
      </c>
      <c r="F11" s="14"/>
    </row>
    <row r="13" spans="1:6" ht="14.5" x14ac:dyDescent="0.3">
      <c r="A13" s="10" t="s">
        <v>139</v>
      </c>
    </row>
    <row r="14" spans="1:6" ht="14.5" x14ac:dyDescent="0.3">
      <c r="A14" s="10" t="s">
        <v>140</v>
      </c>
    </row>
    <row r="15" spans="1:6" x14ac:dyDescent="0.3">
      <c r="A15" s="10" t="s">
        <v>141</v>
      </c>
    </row>
    <row r="17" spans="1:1" x14ac:dyDescent="0.3">
      <c r="A17" s="10" t="s">
        <v>126</v>
      </c>
    </row>
  </sheetData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D294F-45C3-47D9-BF3B-790488FDF642}">
  <dimension ref="A1:L43"/>
  <sheetViews>
    <sheetView zoomScale="80" zoomScaleNormal="80" workbookViewId="0">
      <selection activeCell="A2" sqref="A2"/>
    </sheetView>
  </sheetViews>
  <sheetFormatPr defaultColWidth="8.90625" defaultRowHeight="13" x14ac:dyDescent="0.3"/>
  <cols>
    <col min="1" max="1" width="20.08984375" style="10" customWidth="1"/>
    <col min="2" max="2" width="8.90625" style="10"/>
    <col min="3" max="3" width="10.90625" style="10" customWidth="1"/>
    <col min="4" max="4" width="1.08984375" style="10" customWidth="1"/>
    <col min="5" max="5" width="8.90625" style="10"/>
    <col min="6" max="6" width="9.08984375" style="10" customWidth="1"/>
    <col min="7" max="7" width="1.453125" style="10" customWidth="1"/>
    <col min="8" max="8" width="8.90625" style="10"/>
    <col min="9" max="9" width="11.453125" style="10" customWidth="1"/>
    <col min="10" max="10" width="1.90625" style="10" customWidth="1"/>
    <col min="11" max="11" width="8.90625" style="10"/>
    <col min="12" max="12" width="9.08984375" style="10" customWidth="1"/>
    <col min="13" max="16384" width="8.90625" style="10"/>
  </cols>
  <sheetData>
    <row r="1" spans="1:12" x14ac:dyDescent="0.3">
      <c r="A1" s="15" t="s">
        <v>142</v>
      </c>
    </row>
    <row r="2" spans="1:12" x14ac:dyDescent="0.3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</row>
    <row r="3" spans="1:12" ht="25.65" customHeight="1" x14ac:dyDescent="0.3">
      <c r="A3" s="93"/>
      <c r="B3" s="221" t="s">
        <v>143</v>
      </c>
      <c r="C3" s="221"/>
      <c r="D3" s="93"/>
      <c r="E3" s="221" t="s">
        <v>144</v>
      </c>
      <c r="F3" s="221"/>
      <c r="G3" s="95"/>
      <c r="H3" s="221" t="s">
        <v>145</v>
      </c>
      <c r="I3" s="221"/>
      <c r="J3" s="93"/>
      <c r="K3" s="221" t="s">
        <v>146</v>
      </c>
      <c r="L3" s="221"/>
    </row>
    <row r="4" spans="1:12" ht="27.75" customHeight="1" x14ac:dyDescent="0.3">
      <c r="A4" s="98"/>
      <c r="B4" s="100" t="s">
        <v>147</v>
      </c>
      <c r="C4" s="101" t="s">
        <v>89</v>
      </c>
      <c r="D4" s="101"/>
      <c r="E4" s="100" t="s">
        <v>147</v>
      </c>
      <c r="F4" s="101" t="s">
        <v>89</v>
      </c>
      <c r="G4" s="101"/>
      <c r="H4" s="100" t="s">
        <v>147</v>
      </c>
      <c r="I4" s="101" t="s">
        <v>89</v>
      </c>
      <c r="J4" s="101"/>
      <c r="K4" s="100" t="s">
        <v>147</v>
      </c>
      <c r="L4" s="101" t="s">
        <v>89</v>
      </c>
    </row>
    <row r="5" spans="1:12" x14ac:dyDescent="0.3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</row>
    <row r="6" spans="1:12" x14ac:dyDescent="0.3">
      <c r="A6" s="16" t="s">
        <v>49</v>
      </c>
      <c r="B6" s="11">
        <v>2040</v>
      </c>
      <c r="C6" s="149">
        <v>-0.58479532163742687</v>
      </c>
      <c r="D6" s="149"/>
      <c r="E6" s="10">
        <v>699</v>
      </c>
      <c r="F6" s="149">
        <v>1.1577424023154848</v>
      </c>
      <c r="G6" s="16"/>
      <c r="H6" s="10">
        <v>597</v>
      </c>
      <c r="I6" s="149">
        <v>-5.6872037914691944</v>
      </c>
      <c r="K6" s="33">
        <v>3345</v>
      </c>
      <c r="L6" s="149">
        <v>-2.7050610820244327</v>
      </c>
    </row>
    <row r="7" spans="1:12" x14ac:dyDescent="0.3">
      <c r="A7" s="16" t="s">
        <v>55</v>
      </c>
      <c r="B7" s="10">
        <v>26</v>
      </c>
      <c r="C7" s="149">
        <v>-10.344827586206897</v>
      </c>
      <c r="D7" s="149"/>
      <c r="E7" s="10">
        <v>13</v>
      </c>
      <c r="F7" s="149">
        <v>0</v>
      </c>
      <c r="G7" s="16"/>
      <c r="H7" s="10">
        <v>8</v>
      </c>
      <c r="I7" s="149">
        <v>-69.230769230769226</v>
      </c>
      <c r="K7" s="33">
        <v>72</v>
      </c>
      <c r="L7" s="149">
        <v>5.8823529411764701</v>
      </c>
    </row>
    <row r="8" spans="1:12" x14ac:dyDescent="0.3">
      <c r="A8" s="16" t="s">
        <v>44</v>
      </c>
      <c r="B8" s="11">
        <v>1443</v>
      </c>
      <c r="C8" s="149">
        <v>-2.6315789473684208</v>
      </c>
      <c r="D8" s="149"/>
      <c r="E8" s="10">
        <v>551</v>
      </c>
      <c r="F8" s="149">
        <v>4.9523809523809526</v>
      </c>
      <c r="G8" s="16"/>
      <c r="H8" s="11">
        <v>1086</v>
      </c>
      <c r="I8" s="149">
        <v>-3.6379769299023956</v>
      </c>
      <c r="K8" s="33">
        <v>3082</v>
      </c>
      <c r="L8" s="149">
        <v>-5.4601226993865026</v>
      </c>
    </row>
    <row r="9" spans="1:12" x14ac:dyDescent="0.3">
      <c r="A9" s="16" t="s">
        <v>59</v>
      </c>
      <c r="B9" s="10">
        <v>296</v>
      </c>
      <c r="C9" s="149">
        <v>5.7142857142857144</v>
      </c>
      <c r="D9" s="149"/>
      <c r="E9" s="10">
        <v>108</v>
      </c>
      <c r="F9" s="149">
        <v>-0.91743119266055051</v>
      </c>
      <c r="G9" s="16"/>
      <c r="H9" s="10">
        <v>152</v>
      </c>
      <c r="I9" s="149">
        <v>1.3333333333333335</v>
      </c>
      <c r="K9" s="33">
        <v>557</v>
      </c>
      <c r="L9" s="149">
        <v>-0.88967971530249124</v>
      </c>
    </row>
    <row r="10" spans="1:12" x14ac:dyDescent="0.3">
      <c r="A10" s="16" t="s">
        <v>50</v>
      </c>
      <c r="B10" s="33">
        <v>2600</v>
      </c>
      <c r="C10" s="149">
        <v>14.185331576635923</v>
      </c>
      <c r="D10" s="149"/>
      <c r="E10" s="33">
        <v>565</v>
      </c>
      <c r="F10" s="149">
        <v>76.012461059190031</v>
      </c>
      <c r="G10" s="16"/>
      <c r="H10" s="33">
        <v>622</v>
      </c>
      <c r="I10" s="149">
        <v>26.422764227642276</v>
      </c>
      <c r="K10" s="33">
        <v>3828</v>
      </c>
      <c r="L10" s="149">
        <v>23.047251687560269</v>
      </c>
    </row>
    <row r="11" spans="1:12" x14ac:dyDescent="0.3">
      <c r="A11" s="16" t="s">
        <v>47</v>
      </c>
      <c r="B11" s="11">
        <v>1831</v>
      </c>
      <c r="C11" s="149">
        <v>-9.5355731225296445</v>
      </c>
      <c r="D11" s="149"/>
      <c r="E11" s="10">
        <v>674</v>
      </c>
      <c r="F11" s="149">
        <v>-3.0215827338129495</v>
      </c>
      <c r="G11" s="16"/>
      <c r="H11" s="10">
        <v>962</v>
      </c>
      <c r="I11" s="149">
        <v>-2.7300303336703742</v>
      </c>
      <c r="K11" s="33">
        <v>3483</v>
      </c>
      <c r="L11" s="149">
        <v>-8.1002638522427439</v>
      </c>
    </row>
    <row r="12" spans="1:12" x14ac:dyDescent="0.3">
      <c r="A12" s="16" t="s">
        <v>48</v>
      </c>
      <c r="B12" s="10">
        <v>730</v>
      </c>
      <c r="C12" s="149">
        <v>2.9619181946403383</v>
      </c>
      <c r="D12" s="149"/>
      <c r="E12" s="10">
        <v>194</v>
      </c>
      <c r="F12" s="149">
        <v>-1.0204081632653061</v>
      </c>
      <c r="G12" s="16"/>
      <c r="H12" s="10">
        <v>197</v>
      </c>
      <c r="I12" s="149">
        <v>-6.6350710900473935</v>
      </c>
      <c r="K12" s="33">
        <v>1121</v>
      </c>
      <c r="L12" s="149">
        <v>-0.35555555555555557</v>
      </c>
    </row>
    <row r="13" spans="1:12" x14ac:dyDescent="0.3">
      <c r="A13" s="16" t="s">
        <v>43</v>
      </c>
      <c r="B13" s="11">
        <v>4651</v>
      </c>
      <c r="C13" s="149">
        <v>-2.146013044393015</v>
      </c>
      <c r="D13" s="149"/>
      <c r="E13" s="10">
        <v>815</v>
      </c>
      <c r="F13" s="149">
        <v>-1.4510278113663846</v>
      </c>
      <c r="G13" s="16"/>
      <c r="H13" s="11">
        <v>1041</v>
      </c>
      <c r="I13" s="149">
        <v>-0.57306590257879653</v>
      </c>
      <c r="K13" s="33">
        <v>6516</v>
      </c>
      <c r="L13" s="149">
        <v>-2.7317510076130764</v>
      </c>
    </row>
    <row r="14" spans="1:12" x14ac:dyDescent="0.3">
      <c r="A14" s="16" t="s">
        <v>51</v>
      </c>
      <c r="B14" s="11">
        <v>4712</v>
      </c>
      <c r="C14" s="149">
        <v>9.124594719777674</v>
      </c>
      <c r="D14" s="149"/>
      <c r="E14" s="11">
        <v>2228</v>
      </c>
      <c r="F14" s="149">
        <v>7.6848719188013535</v>
      </c>
      <c r="G14" s="16"/>
      <c r="H14" s="10">
        <v>697</v>
      </c>
      <c r="I14" s="149">
        <v>5.287009063444108</v>
      </c>
      <c r="K14" s="33">
        <v>7671</v>
      </c>
      <c r="L14" s="149">
        <v>8.2099026661024119</v>
      </c>
    </row>
    <row r="15" spans="1:12" x14ac:dyDescent="0.3">
      <c r="A15" s="16" t="s">
        <v>56</v>
      </c>
      <c r="B15" s="11">
        <v>1511</v>
      </c>
      <c r="C15" s="149">
        <v>11.430678466076696</v>
      </c>
      <c r="D15" s="149"/>
      <c r="E15" s="10">
        <v>410</v>
      </c>
      <c r="F15" s="149">
        <v>5.1282051282051277</v>
      </c>
      <c r="G15" s="16"/>
      <c r="H15" s="10">
        <v>177</v>
      </c>
      <c r="I15" s="149">
        <v>-2.7472527472527473</v>
      </c>
      <c r="K15" s="33">
        <v>2098</v>
      </c>
      <c r="L15" s="149">
        <v>8.2001031459515215</v>
      </c>
    </row>
    <row r="16" spans="1:12" x14ac:dyDescent="0.3">
      <c r="A16" s="16" t="s">
        <v>58</v>
      </c>
      <c r="B16" s="11">
        <v>3326</v>
      </c>
      <c r="C16" s="149">
        <v>-0.44896737503741391</v>
      </c>
      <c r="D16" s="149"/>
      <c r="E16" s="10">
        <v>600</v>
      </c>
      <c r="F16" s="149">
        <v>2.3890784982935154</v>
      </c>
      <c r="G16" s="16"/>
      <c r="H16" s="10">
        <v>260</v>
      </c>
      <c r="I16" s="149">
        <v>-10.034602076124568</v>
      </c>
      <c r="K16" s="33">
        <v>4186</v>
      </c>
      <c r="L16" s="149">
        <v>-0.89962121212121215</v>
      </c>
    </row>
    <row r="17" spans="1:12" x14ac:dyDescent="0.3">
      <c r="A17" s="16" t="s">
        <v>53</v>
      </c>
      <c r="B17" s="11">
        <v>4376</v>
      </c>
      <c r="C17" s="149">
        <v>-0.97307083050463905</v>
      </c>
      <c r="D17" s="149"/>
      <c r="E17" s="10">
        <v>726</v>
      </c>
      <c r="F17" s="149">
        <v>-1.6260162601626018</v>
      </c>
      <c r="G17" s="16"/>
      <c r="H17" s="10">
        <v>473</v>
      </c>
      <c r="I17" s="149">
        <v>-6.3366336633663369</v>
      </c>
      <c r="K17" s="33">
        <v>5575</v>
      </c>
      <c r="L17" s="149">
        <v>-1.952163207879001</v>
      </c>
    </row>
    <row r="18" spans="1:12" x14ac:dyDescent="0.3">
      <c r="A18" s="16" t="s">
        <v>60</v>
      </c>
      <c r="B18" s="11">
        <v>1806</v>
      </c>
      <c r="C18" s="149">
        <v>6.8639053254437865</v>
      </c>
      <c r="D18" s="149"/>
      <c r="E18" s="10">
        <v>387</v>
      </c>
      <c r="F18" s="149">
        <v>1.3089005235602094</v>
      </c>
      <c r="G18" s="16"/>
      <c r="H18" s="10">
        <v>287</v>
      </c>
      <c r="I18" s="149">
        <v>-4.0133779264214047</v>
      </c>
      <c r="K18" s="33">
        <v>2480</v>
      </c>
      <c r="L18" s="149">
        <v>4.4650379106992419</v>
      </c>
    </row>
    <row r="19" spans="1:12" x14ac:dyDescent="0.3">
      <c r="A19" s="16" t="s">
        <v>62</v>
      </c>
      <c r="B19" s="10">
        <v>636</v>
      </c>
      <c r="C19" s="149">
        <v>78.651685393258433</v>
      </c>
      <c r="D19" s="149"/>
      <c r="E19" s="10">
        <v>75</v>
      </c>
      <c r="F19" s="149">
        <v>-5.0632911392405067</v>
      </c>
      <c r="G19" s="16"/>
      <c r="H19" s="10">
        <v>71</v>
      </c>
      <c r="I19" s="149">
        <v>-8.9743589743589745</v>
      </c>
      <c r="K19" s="33">
        <v>782</v>
      </c>
      <c r="L19" s="149">
        <v>51.84466019417475</v>
      </c>
    </row>
    <row r="20" spans="1:12" x14ac:dyDescent="0.3">
      <c r="A20" s="16" t="s">
        <v>45</v>
      </c>
      <c r="B20" s="11">
        <v>6244</v>
      </c>
      <c r="C20" s="149">
        <v>2.4782537337928772</v>
      </c>
      <c r="D20" s="149"/>
      <c r="E20" s="10">
        <v>549</v>
      </c>
      <c r="F20" s="149">
        <v>-0.18181818181818182</v>
      </c>
      <c r="G20" s="16"/>
      <c r="H20" s="10">
        <v>639</v>
      </c>
      <c r="I20" s="149">
        <v>0.15673981191222569</v>
      </c>
      <c r="K20" s="33">
        <v>7432</v>
      </c>
      <c r="L20" s="149">
        <v>1.5023217700081943</v>
      </c>
    </row>
    <row r="21" spans="1:12" x14ac:dyDescent="0.3">
      <c r="A21" s="16" t="s">
        <v>54</v>
      </c>
      <c r="B21" s="11">
        <v>8981</v>
      </c>
      <c r="C21" s="149">
        <v>-2.359208523592085</v>
      </c>
      <c r="D21" s="149"/>
      <c r="E21" s="11">
        <v>1473</v>
      </c>
      <c r="F21" s="149">
        <v>0.8904109589041096</v>
      </c>
      <c r="G21" s="16"/>
      <c r="H21" s="10">
        <v>892</v>
      </c>
      <c r="I21" s="149">
        <v>21.525885558583106</v>
      </c>
      <c r="K21" s="33">
        <v>11346</v>
      </c>
      <c r="L21" s="149">
        <v>-0.54347826086956519</v>
      </c>
    </row>
    <row r="22" spans="1:12" x14ac:dyDescent="0.3">
      <c r="A22" s="16" t="s">
        <v>61</v>
      </c>
      <c r="B22" s="11">
        <v>3013</v>
      </c>
      <c r="C22" s="149">
        <v>1.2773109243697478</v>
      </c>
      <c r="D22" s="149"/>
      <c r="E22" s="10">
        <v>151</v>
      </c>
      <c r="F22" s="149">
        <v>2.0270270270270272</v>
      </c>
      <c r="G22" s="16"/>
      <c r="H22" s="10">
        <v>116</v>
      </c>
      <c r="I22" s="149">
        <v>4.5045045045045047</v>
      </c>
      <c r="K22" s="33">
        <v>3280</v>
      </c>
      <c r="L22" s="149">
        <v>1.4223871366728509</v>
      </c>
    </row>
    <row r="23" spans="1:12" x14ac:dyDescent="0.3">
      <c r="A23" s="16" t="s">
        <v>57</v>
      </c>
      <c r="B23" s="11">
        <v>8094</v>
      </c>
      <c r="C23" s="149">
        <v>-0.76017655713585086</v>
      </c>
      <c r="D23" s="149"/>
      <c r="E23" s="11">
        <v>1938</v>
      </c>
      <c r="F23" s="149">
        <v>1.2539184952978055</v>
      </c>
      <c r="G23" s="16"/>
      <c r="H23" s="10">
        <v>355</v>
      </c>
      <c r="I23" s="149">
        <v>-2.2038567493112948</v>
      </c>
      <c r="K23" s="33">
        <v>10387</v>
      </c>
      <c r="L23" s="149">
        <v>-0.52671901934495302</v>
      </c>
    </row>
    <row r="24" spans="1:12" x14ac:dyDescent="0.3">
      <c r="A24" s="16" t="s">
        <v>52</v>
      </c>
      <c r="B24" s="11">
        <v>11083</v>
      </c>
      <c r="C24" s="149">
        <v>1.011666059059424</v>
      </c>
      <c r="D24" s="149"/>
      <c r="E24" s="11">
        <v>2178</v>
      </c>
      <c r="F24" s="149">
        <v>2.7358490566037736</v>
      </c>
      <c r="G24" s="16"/>
      <c r="H24" s="10">
        <v>940</v>
      </c>
      <c r="I24" s="149">
        <v>-0.73917634635691654</v>
      </c>
      <c r="K24" s="33">
        <v>14201</v>
      </c>
      <c r="L24" s="149">
        <v>0.91671404206935758</v>
      </c>
    </row>
    <row r="25" spans="1:12" x14ac:dyDescent="0.3">
      <c r="A25" s="16" t="s">
        <v>46</v>
      </c>
      <c r="B25" s="11">
        <v>2238</v>
      </c>
      <c r="C25" s="149">
        <v>5.3176470588235301</v>
      </c>
      <c r="D25" s="149"/>
      <c r="E25" s="10">
        <v>196</v>
      </c>
      <c r="F25" s="149">
        <v>5.9459459459459465</v>
      </c>
      <c r="G25" s="16"/>
      <c r="H25" s="10">
        <v>129</v>
      </c>
      <c r="I25" s="149">
        <v>-1.5267175572519083</v>
      </c>
      <c r="K25" s="33">
        <v>2563</v>
      </c>
      <c r="L25" s="149">
        <v>4.997951659156084</v>
      </c>
    </row>
    <row r="26" spans="1:12" ht="8.25" customHeight="1" x14ac:dyDescent="0.3">
      <c r="A26" s="16"/>
      <c r="B26" s="33"/>
      <c r="C26" s="149"/>
      <c r="D26" s="149"/>
      <c r="E26" s="33"/>
      <c r="F26" s="149"/>
      <c r="G26" s="16"/>
      <c r="H26" s="33"/>
      <c r="I26" s="149"/>
      <c r="K26" s="33"/>
      <c r="L26" s="149"/>
    </row>
    <row r="27" spans="1:12" x14ac:dyDescent="0.3">
      <c r="A27" s="91" t="s">
        <v>92</v>
      </c>
      <c r="B27" s="150">
        <v>69637</v>
      </c>
      <c r="C27" s="149">
        <v>1.5042635376430291</v>
      </c>
      <c r="D27" s="151"/>
      <c r="E27" s="150">
        <v>14530</v>
      </c>
      <c r="F27" s="149">
        <v>3.8005429347049575</v>
      </c>
      <c r="G27" s="91"/>
      <c r="H27" s="150">
        <v>9701</v>
      </c>
      <c r="I27" s="149">
        <v>0.90493030996463486</v>
      </c>
      <c r="K27" s="150">
        <v>94005</v>
      </c>
      <c r="L27" s="149">
        <v>1.2995829696440693</v>
      </c>
    </row>
    <row r="28" spans="1:12" ht="8.25" customHeight="1" x14ac:dyDescent="0.3">
      <c r="A28" s="16"/>
      <c r="B28" s="33"/>
      <c r="C28" s="149"/>
      <c r="D28" s="151"/>
      <c r="E28" s="33"/>
      <c r="F28" s="149"/>
      <c r="G28" s="91"/>
      <c r="H28" s="33"/>
      <c r="I28" s="149"/>
      <c r="J28" s="91"/>
      <c r="K28" s="33"/>
      <c r="L28" s="149"/>
    </row>
    <row r="29" spans="1:12" x14ac:dyDescent="0.3">
      <c r="A29" s="16" t="s">
        <v>93</v>
      </c>
      <c r="B29" s="33">
        <v>13617</v>
      </c>
      <c r="C29" s="149">
        <v>8.0846685285903275E-2</v>
      </c>
      <c r="D29" s="149"/>
      <c r="E29" s="33">
        <v>3619</v>
      </c>
      <c r="F29" s="149">
        <v>7.1661237785016292</v>
      </c>
      <c r="G29" s="148"/>
      <c r="H29" s="33">
        <v>4665</v>
      </c>
      <c r="I29" s="149">
        <v>-0.21390374331550802</v>
      </c>
      <c r="J29" s="148"/>
      <c r="K29" s="33">
        <v>22004</v>
      </c>
      <c r="L29" s="149">
        <v>-0.2221919920192264</v>
      </c>
    </row>
    <row r="30" spans="1:12" x14ac:dyDescent="0.3">
      <c r="A30" s="16" t="s">
        <v>94</v>
      </c>
      <c r="B30" s="33">
        <v>13925</v>
      </c>
      <c r="C30" s="149">
        <v>3.6549054637486971</v>
      </c>
      <c r="D30" s="149"/>
      <c r="E30" s="33">
        <v>3964</v>
      </c>
      <c r="F30" s="149">
        <v>4.7845625165212793</v>
      </c>
      <c r="G30" s="148"/>
      <c r="H30" s="33">
        <v>1607</v>
      </c>
      <c r="I30" s="149">
        <v>-1.8925518925518925</v>
      </c>
      <c r="J30" s="148"/>
      <c r="K30" s="33">
        <v>19530</v>
      </c>
      <c r="L30" s="149">
        <v>3.1259900728693633</v>
      </c>
    </row>
    <row r="31" spans="1:12" x14ac:dyDescent="0.3">
      <c r="A31" s="96" t="s">
        <v>95</v>
      </c>
      <c r="B31" s="152">
        <v>42095</v>
      </c>
      <c r="C31" s="153">
        <v>1.2751112715024659</v>
      </c>
      <c r="D31" s="153"/>
      <c r="E31" s="152">
        <v>6947</v>
      </c>
      <c r="F31" s="153">
        <v>1.5940333430827729</v>
      </c>
      <c r="G31" s="154"/>
      <c r="H31" s="152">
        <v>3429</v>
      </c>
      <c r="I31" s="153">
        <v>3.8776128445925475</v>
      </c>
      <c r="J31" s="154"/>
      <c r="K31" s="152">
        <v>52471</v>
      </c>
      <c r="L31" s="153">
        <v>1.2797251389746755</v>
      </c>
    </row>
    <row r="33" spans="1:6" ht="14.5" x14ac:dyDescent="0.3">
      <c r="A33" s="59" t="s">
        <v>148</v>
      </c>
    </row>
    <row r="34" spans="1:6" ht="10.5" customHeight="1" x14ac:dyDescent="0.3">
      <c r="A34" s="60"/>
    </row>
    <row r="35" spans="1:6" x14ac:dyDescent="0.3">
      <c r="A35" s="15" t="s">
        <v>126</v>
      </c>
    </row>
    <row r="36" spans="1:6" x14ac:dyDescent="0.3">
      <c r="F36" s="11"/>
    </row>
    <row r="37" spans="1:6" x14ac:dyDescent="0.3">
      <c r="B37" s="11"/>
    </row>
    <row r="42" spans="1:6" x14ac:dyDescent="0.3">
      <c r="F42" s="10">
        <f>(84-29)/29*100</f>
        <v>189.65517241379311</v>
      </c>
    </row>
    <row r="43" spans="1:6" x14ac:dyDescent="0.3">
      <c r="B43" s="11"/>
    </row>
  </sheetData>
  <mergeCells count="4">
    <mergeCell ref="B3:C3"/>
    <mergeCell ref="E3:F3"/>
    <mergeCell ref="H3:I3"/>
    <mergeCell ref="K3:L3"/>
  </mergeCells>
  <printOptions horizontalCentered="1" verticalCentered="1"/>
  <pageMargins left="0.70866141732283472" right="0.70866141732283472" top="0.35433070866141736" bottom="0.35433070866141736" header="0.31496062992125984" footer="0.31496062992125984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C84404-9E72-4291-AE17-019A4E9D8025}">
  <dimension ref="A1:S28"/>
  <sheetViews>
    <sheetView zoomScale="80" zoomScaleNormal="80" zoomScaleSheetLayoutView="100" workbookViewId="0">
      <selection activeCell="A2" sqref="A2"/>
    </sheetView>
  </sheetViews>
  <sheetFormatPr defaultColWidth="7.90625" defaultRowHeight="13" x14ac:dyDescent="0.3"/>
  <cols>
    <col min="1" max="1" width="29.08984375" style="158" customWidth="1"/>
    <col min="2" max="2" width="7.90625" style="158" customWidth="1"/>
    <col min="3" max="5" width="10.54296875" style="158" customWidth="1"/>
    <col min="6" max="6" width="10.453125" style="158" customWidth="1"/>
    <col min="7" max="7" width="10.54296875" style="158" customWidth="1"/>
    <col min="8" max="8" width="23.08984375" style="158" customWidth="1"/>
    <col min="9" max="9" width="7.90625" style="158"/>
    <col min="10" max="10" width="10.08984375" style="158" customWidth="1"/>
    <col min="11" max="248" width="7.90625" style="158"/>
    <col min="249" max="249" width="37.08984375" style="158" customWidth="1"/>
    <col min="250" max="250" width="24.08984375" style="158" customWidth="1"/>
    <col min="251" max="251" width="15.08984375" style="158" customWidth="1"/>
    <col min="252" max="252" width="18.90625" style="158" customWidth="1"/>
    <col min="253" max="253" width="13.90625" style="158" customWidth="1"/>
    <col min="254" max="254" width="13.453125" style="158" customWidth="1"/>
    <col min="255" max="255" width="13.90625" style="158" customWidth="1"/>
    <col min="256" max="256" width="16.08984375" style="158" customWidth="1"/>
    <col min="257" max="257" width="7.90625" style="158"/>
    <col min="258" max="258" width="8.08984375" style="158" bestFit="1" customWidth="1"/>
    <col min="259" max="504" width="7.90625" style="158"/>
    <col min="505" max="505" width="37.08984375" style="158" customWidth="1"/>
    <col min="506" max="506" width="24.08984375" style="158" customWidth="1"/>
    <col min="507" max="507" width="15.08984375" style="158" customWidth="1"/>
    <col min="508" max="508" width="18.90625" style="158" customWidth="1"/>
    <col min="509" max="509" width="13.90625" style="158" customWidth="1"/>
    <col min="510" max="510" width="13.453125" style="158" customWidth="1"/>
    <col min="511" max="511" width="13.90625" style="158" customWidth="1"/>
    <col min="512" max="512" width="16.08984375" style="158" customWidth="1"/>
    <col min="513" max="513" width="7.90625" style="158"/>
    <col min="514" max="514" width="8.08984375" style="158" bestFit="1" customWidth="1"/>
    <col min="515" max="760" width="7.90625" style="158"/>
    <col min="761" max="761" width="37.08984375" style="158" customWidth="1"/>
    <col min="762" max="762" width="24.08984375" style="158" customWidth="1"/>
    <col min="763" max="763" width="15.08984375" style="158" customWidth="1"/>
    <col min="764" max="764" width="18.90625" style="158" customWidth="1"/>
    <col min="765" max="765" width="13.90625" style="158" customWidth="1"/>
    <col min="766" max="766" width="13.453125" style="158" customWidth="1"/>
    <col min="767" max="767" width="13.90625" style="158" customWidth="1"/>
    <col min="768" max="768" width="16.08984375" style="158" customWidth="1"/>
    <col min="769" max="769" width="7.90625" style="158"/>
    <col min="770" max="770" width="8.08984375" style="158" bestFit="1" customWidth="1"/>
    <col min="771" max="1016" width="7.90625" style="158"/>
    <col min="1017" max="1017" width="37.08984375" style="158" customWidth="1"/>
    <col min="1018" max="1018" width="24.08984375" style="158" customWidth="1"/>
    <col min="1019" max="1019" width="15.08984375" style="158" customWidth="1"/>
    <col min="1020" max="1020" width="18.90625" style="158" customWidth="1"/>
    <col min="1021" max="1021" width="13.90625" style="158" customWidth="1"/>
    <col min="1022" max="1022" width="13.453125" style="158" customWidth="1"/>
    <col min="1023" max="1023" width="13.90625" style="158" customWidth="1"/>
    <col min="1024" max="1024" width="16.08984375" style="158" customWidth="1"/>
    <col min="1025" max="1025" width="7.90625" style="158"/>
    <col min="1026" max="1026" width="8.08984375" style="158" bestFit="1" customWidth="1"/>
    <col min="1027" max="1272" width="7.90625" style="158"/>
    <col min="1273" max="1273" width="37.08984375" style="158" customWidth="1"/>
    <col min="1274" max="1274" width="24.08984375" style="158" customWidth="1"/>
    <col min="1275" max="1275" width="15.08984375" style="158" customWidth="1"/>
    <col min="1276" max="1276" width="18.90625" style="158" customWidth="1"/>
    <col min="1277" max="1277" width="13.90625" style="158" customWidth="1"/>
    <col min="1278" max="1278" width="13.453125" style="158" customWidth="1"/>
    <col min="1279" max="1279" width="13.90625" style="158" customWidth="1"/>
    <col min="1280" max="1280" width="16.08984375" style="158" customWidth="1"/>
    <col min="1281" max="1281" width="7.90625" style="158"/>
    <col min="1282" max="1282" width="8.08984375" style="158" bestFit="1" customWidth="1"/>
    <col min="1283" max="1528" width="7.90625" style="158"/>
    <col min="1529" max="1529" width="37.08984375" style="158" customWidth="1"/>
    <col min="1530" max="1530" width="24.08984375" style="158" customWidth="1"/>
    <col min="1531" max="1531" width="15.08984375" style="158" customWidth="1"/>
    <col min="1532" max="1532" width="18.90625" style="158" customWidth="1"/>
    <col min="1533" max="1533" width="13.90625" style="158" customWidth="1"/>
    <col min="1534" max="1534" width="13.453125" style="158" customWidth="1"/>
    <col min="1535" max="1535" width="13.90625" style="158" customWidth="1"/>
    <col min="1536" max="1536" width="16.08984375" style="158" customWidth="1"/>
    <col min="1537" max="1537" width="7.90625" style="158"/>
    <col min="1538" max="1538" width="8.08984375" style="158" bestFit="1" customWidth="1"/>
    <col min="1539" max="1784" width="7.90625" style="158"/>
    <col min="1785" max="1785" width="37.08984375" style="158" customWidth="1"/>
    <col min="1786" max="1786" width="24.08984375" style="158" customWidth="1"/>
    <col min="1787" max="1787" width="15.08984375" style="158" customWidth="1"/>
    <col min="1788" max="1788" width="18.90625" style="158" customWidth="1"/>
    <col min="1789" max="1789" width="13.90625" style="158" customWidth="1"/>
    <col min="1790" max="1790" width="13.453125" style="158" customWidth="1"/>
    <col min="1791" max="1791" width="13.90625" style="158" customWidth="1"/>
    <col min="1792" max="1792" width="16.08984375" style="158" customWidth="1"/>
    <col min="1793" max="1793" width="7.90625" style="158"/>
    <col min="1794" max="1794" width="8.08984375" style="158" bestFit="1" customWidth="1"/>
    <col min="1795" max="2040" width="7.90625" style="158"/>
    <col min="2041" max="2041" width="37.08984375" style="158" customWidth="1"/>
    <col min="2042" max="2042" width="24.08984375" style="158" customWidth="1"/>
    <col min="2043" max="2043" width="15.08984375" style="158" customWidth="1"/>
    <col min="2044" max="2044" width="18.90625" style="158" customWidth="1"/>
    <col min="2045" max="2045" width="13.90625" style="158" customWidth="1"/>
    <col min="2046" max="2046" width="13.453125" style="158" customWidth="1"/>
    <col min="2047" max="2047" width="13.90625" style="158" customWidth="1"/>
    <col min="2048" max="2048" width="16.08984375" style="158" customWidth="1"/>
    <col min="2049" max="2049" width="7.90625" style="158"/>
    <col min="2050" max="2050" width="8.08984375" style="158" bestFit="1" customWidth="1"/>
    <col min="2051" max="2296" width="7.90625" style="158"/>
    <col min="2297" max="2297" width="37.08984375" style="158" customWidth="1"/>
    <col min="2298" max="2298" width="24.08984375" style="158" customWidth="1"/>
    <col min="2299" max="2299" width="15.08984375" style="158" customWidth="1"/>
    <col min="2300" max="2300" width="18.90625" style="158" customWidth="1"/>
    <col min="2301" max="2301" width="13.90625" style="158" customWidth="1"/>
    <col min="2302" max="2302" width="13.453125" style="158" customWidth="1"/>
    <col min="2303" max="2303" width="13.90625" style="158" customWidth="1"/>
    <col min="2304" max="2304" width="16.08984375" style="158" customWidth="1"/>
    <col min="2305" max="2305" width="7.90625" style="158"/>
    <col min="2306" max="2306" width="8.08984375" style="158" bestFit="1" customWidth="1"/>
    <col min="2307" max="2552" width="7.90625" style="158"/>
    <col min="2553" max="2553" width="37.08984375" style="158" customWidth="1"/>
    <col min="2554" max="2554" width="24.08984375" style="158" customWidth="1"/>
    <col min="2555" max="2555" width="15.08984375" style="158" customWidth="1"/>
    <col min="2556" max="2556" width="18.90625" style="158" customWidth="1"/>
    <col min="2557" max="2557" width="13.90625" style="158" customWidth="1"/>
    <col min="2558" max="2558" width="13.453125" style="158" customWidth="1"/>
    <col min="2559" max="2559" width="13.90625" style="158" customWidth="1"/>
    <col min="2560" max="2560" width="16.08984375" style="158" customWidth="1"/>
    <col min="2561" max="2561" width="7.90625" style="158"/>
    <col min="2562" max="2562" width="8.08984375" style="158" bestFit="1" customWidth="1"/>
    <col min="2563" max="2808" width="7.90625" style="158"/>
    <col min="2809" max="2809" width="37.08984375" style="158" customWidth="1"/>
    <col min="2810" max="2810" width="24.08984375" style="158" customWidth="1"/>
    <col min="2811" max="2811" width="15.08984375" style="158" customWidth="1"/>
    <col min="2812" max="2812" width="18.90625" style="158" customWidth="1"/>
    <col min="2813" max="2813" width="13.90625" style="158" customWidth="1"/>
    <col min="2814" max="2814" width="13.453125" style="158" customWidth="1"/>
    <col min="2815" max="2815" width="13.90625" style="158" customWidth="1"/>
    <col min="2816" max="2816" width="16.08984375" style="158" customWidth="1"/>
    <col min="2817" max="2817" width="7.90625" style="158"/>
    <col min="2818" max="2818" width="8.08984375" style="158" bestFit="1" customWidth="1"/>
    <col min="2819" max="3064" width="7.90625" style="158"/>
    <col min="3065" max="3065" width="37.08984375" style="158" customWidth="1"/>
    <col min="3066" max="3066" width="24.08984375" style="158" customWidth="1"/>
    <col min="3067" max="3067" width="15.08984375" style="158" customWidth="1"/>
    <col min="3068" max="3068" width="18.90625" style="158" customWidth="1"/>
    <col min="3069" max="3069" width="13.90625" style="158" customWidth="1"/>
    <col min="3070" max="3070" width="13.453125" style="158" customWidth="1"/>
    <col min="3071" max="3071" width="13.90625" style="158" customWidth="1"/>
    <col min="3072" max="3072" width="16.08984375" style="158" customWidth="1"/>
    <col min="3073" max="3073" width="7.90625" style="158"/>
    <col min="3074" max="3074" width="8.08984375" style="158" bestFit="1" customWidth="1"/>
    <col min="3075" max="3320" width="7.90625" style="158"/>
    <col min="3321" max="3321" width="37.08984375" style="158" customWidth="1"/>
    <col min="3322" max="3322" width="24.08984375" style="158" customWidth="1"/>
    <col min="3323" max="3323" width="15.08984375" style="158" customWidth="1"/>
    <col min="3324" max="3324" width="18.90625" style="158" customWidth="1"/>
    <col min="3325" max="3325" width="13.90625" style="158" customWidth="1"/>
    <col min="3326" max="3326" width="13.453125" style="158" customWidth="1"/>
    <col min="3327" max="3327" width="13.90625" style="158" customWidth="1"/>
    <col min="3328" max="3328" width="16.08984375" style="158" customWidth="1"/>
    <col min="3329" max="3329" width="7.90625" style="158"/>
    <col min="3330" max="3330" width="8.08984375" style="158" bestFit="1" customWidth="1"/>
    <col min="3331" max="3576" width="7.90625" style="158"/>
    <col min="3577" max="3577" width="37.08984375" style="158" customWidth="1"/>
    <col min="3578" max="3578" width="24.08984375" style="158" customWidth="1"/>
    <col min="3579" max="3579" width="15.08984375" style="158" customWidth="1"/>
    <col min="3580" max="3580" width="18.90625" style="158" customWidth="1"/>
    <col min="3581" max="3581" width="13.90625" style="158" customWidth="1"/>
    <col min="3582" max="3582" width="13.453125" style="158" customWidth="1"/>
    <col min="3583" max="3583" width="13.90625" style="158" customWidth="1"/>
    <col min="3584" max="3584" width="16.08984375" style="158" customWidth="1"/>
    <col min="3585" max="3585" width="7.90625" style="158"/>
    <col min="3586" max="3586" width="8.08984375" style="158" bestFit="1" customWidth="1"/>
    <col min="3587" max="3832" width="7.90625" style="158"/>
    <col min="3833" max="3833" width="37.08984375" style="158" customWidth="1"/>
    <col min="3834" max="3834" width="24.08984375" style="158" customWidth="1"/>
    <col min="3835" max="3835" width="15.08984375" style="158" customWidth="1"/>
    <col min="3836" max="3836" width="18.90625" style="158" customWidth="1"/>
    <col min="3837" max="3837" width="13.90625" style="158" customWidth="1"/>
    <col min="3838" max="3838" width="13.453125" style="158" customWidth="1"/>
    <col min="3839" max="3839" width="13.90625" style="158" customWidth="1"/>
    <col min="3840" max="3840" width="16.08984375" style="158" customWidth="1"/>
    <col min="3841" max="3841" width="7.90625" style="158"/>
    <col min="3842" max="3842" width="8.08984375" style="158" bestFit="1" customWidth="1"/>
    <col min="3843" max="4088" width="7.90625" style="158"/>
    <col min="4089" max="4089" width="37.08984375" style="158" customWidth="1"/>
    <col min="4090" max="4090" width="24.08984375" style="158" customWidth="1"/>
    <col min="4091" max="4091" width="15.08984375" style="158" customWidth="1"/>
    <col min="4092" max="4092" width="18.90625" style="158" customWidth="1"/>
    <col min="4093" max="4093" width="13.90625" style="158" customWidth="1"/>
    <col min="4094" max="4094" width="13.453125" style="158" customWidth="1"/>
    <col min="4095" max="4095" width="13.90625" style="158" customWidth="1"/>
    <col min="4096" max="4096" width="16.08984375" style="158" customWidth="1"/>
    <col min="4097" max="4097" width="7.90625" style="158"/>
    <col min="4098" max="4098" width="8.08984375" style="158" bestFit="1" customWidth="1"/>
    <col min="4099" max="4344" width="7.90625" style="158"/>
    <col min="4345" max="4345" width="37.08984375" style="158" customWidth="1"/>
    <col min="4346" max="4346" width="24.08984375" style="158" customWidth="1"/>
    <col min="4347" max="4347" width="15.08984375" style="158" customWidth="1"/>
    <col min="4348" max="4348" width="18.90625" style="158" customWidth="1"/>
    <col min="4349" max="4349" width="13.90625" style="158" customWidth="1"/>
    <col min="4350" max="4350" width="13.453125" style="158" customWidth="1"/>
    <col min="4351" max="4351" width="13.90625" style="158" customWidth="1"/>
    <col min="4352" max="4352" width="16.08984375" style="158" customWidth="1"/>
    <col min="4353" max="4353" width="7.90625" style="158"/>
    <col min="4354" max="4354" width="8.08984375" style="158" bestFit="1" customWidth="1"/>
    <col min="4355" max="4600" width="7.90625" style="158"/>
    <col min="4601" max="4601" width="37.08984375" style="158" customWidth="1"/>
    <col min="4602" max="4602" width="24.08984375" style="158" customWidth="1"/>
    <col min="4603" max="4603" width="15.08984375" style="158" customWidth="1"/>
    <col min="4604" max="4604" width="18.90625" style="158" customWidth="1"/>
    <col min="4605" max="4605" width="13.90625" style="158" customWidth="1"/>
    <col min="4606" max="4606" width="13.453125" style="158" customWidth="1"/>
    <col min="4607" max="4607" width="13.90625" style="158" customWidth="1"/>
    <col min="4608" max="4608" width="16.08984375" style="158" customWidth="1"/>
    <col min="4609" max="4609" width="7.90625" style="158"/>
    <col min="4610" max="4610" width="8.08984375" style="158" bestFit="1" customWidth="1"/>
    <col min="4611" max="4856" width="7.90625" style="158"/>
    <col min="4857" max="4857" width="37.08984375" style="158" customWidth="1"/>
    <col min="4858" max="4858" width="24.08984375" style="158" customWidth="1"/>
    <col min="4859" max="4859" width="15.08984375" style="158" customWidth="1"/>
    <col min="4860" max="4860" width="18.90625" style="158" customWidth="1"/>
    <col min="4861" max="4861" width="13.90625" style="158" customWidth="1"/>
    <col min="4862" max="4862" width="13.453125" style="158" customWidth="1"/>
    <col min="4863" max="4863" width="13.90625" style="158" customWidth="1"/>
    <col min="4864" max="4864" width="16.08984375" style="158" customWidth="1"/>
    <col min="4865" max="4865" width="7.90625" style="158"/>
    <col min="4866" max="4866" width="8.08984375" style="158" bestFit="1" customWidth="1"/>
    <col min="4867" max="5112" width="7.90625" style="158"/>
    <col min="5113" max="5113" width="37.08984375" style="158" customWidth="1"/>
    <col min="5114" max="5114" width="24.08984375" style="158" customWidth="1"/>
    <col min="5115" max="5115" width="15.08984375" style="158" customWidth="1"/>
    <col min="5116" max="5116" width="18.90625" style="158" customWidth="1"/>
    <col min="5117" max="5117" width="13.90625" style="158" customWidth="1"/>
    <col min="5118" max="5118" width="13.453125" style="158" customWidth="1"/>
    <col min="5119" max="5119" width="13.90625" style="158" customWidth="1"/>
    <col min="5120" max="5120" width="16.08984375" style="158" customWidth="1"/>
    <col min="5121" max="5121" width="7.90625" style="158"/>
    <col min="5122" max="5122" width="8.08984375" style="158" bestFit="1" customWidth="1"/>
    <col min="5123" max="5368" width="7.90625" style="158"/>
    <col min="5369" max="5369" width="37.08984375" style="158" customWidth="1"/>
    <col min="5370" max="5370" width="24.08984375" style="158" customWidth="1"/>
    <col min="5371" max="5371" width="15.08984375" style="158" customWidth="1"/>
    <col min="5372" max="5372" width="18.90625" style="158" customWidth="1"/>
    <col min="5373" max="5373" width="13.90625" style="158" customWidth="1"/>
    <col min="5374" max="5374" width="13.453125" style="158" customWidth="1"/>
    <col min="5375" max="5375" width="13.90625" style="158" customWidth="1"/>
    <col min="5376" max="5376" width="16.08984375" style="158" customWidth="1"/>
    <col min="5377" max="5377" width="7.90625" style="158"/>
    <col min="5378" max="5378" width="8.08984375" style="158" bestFit="1" customWidth="1"/>
    <col min="5379" max="5624" width="7.90625" style="158"/>
    <col min="5625" max="5625" width="37.08984375" style="158" customWidth="1"/>
    <col min="5626" max="5626" width="24.08984375" style="158" customWidth="1"/>
    <col min="5627" max="5627" width="15.08984375" style="158" customWidth="1"/>
    <col min="5628" max="5628" width="18.90625" style="158" customWidth="1"/>
    <col min="5629" max="5629" width="13.90625" style="158" customWidth="1"/>
    <col min="5630" max="5630" width="13.453125" style="158" customWidth="1"/>
    <col min="5631" max="5631" width="13.90625" style="158" customWidth="1"/>
    <col min="5632" max="5632" width="16.08984375" style="158" customWidth="1"/>
    <col min="5633" max="5633" width="7.90625" style="158"/>
    <col min="5634" max="5634" width="8.08984375" style="158" bestFit="1" customWidth="1"/>
    <col min="5635" max="5880" width="7.90625" style="158"/>
    <col min="5881" max="5881" width="37.08984375" style="158" customWidth="1"/>
    <col min="5882" max="5882" width="24.08984375" style="158" customWidth="1"/>
    <col min="5883" max="5883" width="15.08984375" style="158" customWidth="1"/>
    <col min="5884" max="5884" width="18.90625" style="158" customWidth="1"/>
    <col min="5885" max="5885" width="13.90625" style="158" customWidth="1"/>
    <col min="5886" max="5886" width="13.453125" style="158" customWidth="1"/>
    <col min="5887" max="5887" width="13.90625" style="158" customWidth="1"/>
    <col min="5888" max="5888" width="16.08984375" style="158" customWidth="1"/>
    <col min="5889" max="5889" width="7.90625" style="158"/>
    <col min="5890" max="5890" width="8.08984375" style="158" bestFit="1" customWidth="1"/>
    <col min="5891" max="6136" width="7.90625" style="158"/>
    <col min="6137" max="6137" width="37.08984375" style="158" customWidth="1"/>
    <col min="6138" max="6138" width="24.08984375" style="158" customWidth="1"/>
    <col min="6139" max="6139" width="15.08984375" style="158" customWidth="1"/>
    <col min="6140" max="6140" width="18.90625" style="158" customWidth="1"/>
    <col min="6141" max="6141" width="13.90625" style="158" customWidth="1"/>
    <col min="6142" max="6142" width="13.453125" style="158" customWidth="1"/>
    <col min="6143" max="6143" width="13.90625" style="158" customWidth="1"/>
    <col min="6144" max="6144" width="16.08984375" style="158" customWidth="1"/>
    <col min="6145" max="6145" width="7.90625" style="158"/>
    <col min="6146" max="6146" width="8.08984375" style="158" bestFit="1" customWidth="1"/>
    <col min="6147" max="6392" width="7.90625" style="158"/>
    <col min="6393" max="6393" width="37.08984375" style="158" customWidth="1"/>
    <col min="6394" max="6394" width="24.08984375" style="158" customWidth="1"/>
    <col min="6395" max="6395" width="15.08984375" style="158" customWidth="1"/>
    <col min="6396" max="6396" width="18.90625" style="158" customWidth="1"/>
    <col min="6397" max="6397" width="13.90625" style="158" customWidth="1"/>
    <col min="6398" max="6398" width="13.453125" style="158" customWidth="1"/>
    <col min="6399" max="6399" width="13.90625" style="158" customWidth="1"/>
    <col min="6400" max="6400" width="16.08984375" style="158" customWidth="1"/>
    <col min="6401" max="6401" width="7.90625" style="158"/>
    <col min="6402" max="6402" width="8.08984375" style="158" bestFit="1" customWidth="1"/>
    <col min="6403" max="6648" width="7.90625" style="158"/>
    <col min="6649" max="6649" width="37.08984375" style="158" customWidth="1"/>
    <col min="6650" max="6650" width="24.08984375" style="158" customWidth="1"/>
    <col min="6651" max="6651" width="15.08984375" style="158" customWidth="1"/>
    <col min="6652" max="6652" width="18.90625" style="158" customWidth="1"/>
    <col min="6653" max="6653" width="13.90625" style="158" customWidth="1"/>
    <col min="6654" max="6654" width="13.453125" style="158" customWidth="1"/>
    <col min="6655" max="6655" width="13.90625" style="158" customWidth="1"/>
    <col min="6656" max="6656" width="16.08984375" style="158" customWidth="1"/>
    <col min="6657" max="6657" width="7.90625" style="158"/>
    <col min="6658" max="6658" width="8.08984375" style="158" bestFit="1" customWidth="1"/>
    <col min="6659" max="6904" width="7.90625" style="158"/>
    <col min="6905" max="6905" width="37.08984375" style="158" customWidth="1"/>
    <col min="6906" max="6906" width="24.08984375" style="158" customWidth="1"/>
    <col min="6907" max="6907" width="15.08984375" style="158" customWidth="1"/>
    <col min="6908" max="6908" width="18.90625" style="158" customWidth="1"/>
    <col min="6909" max="6909" width="13.90625" style="158" customWidth="1"/>
    <col min="6910" max="6910" width="13.453125" style="158" customWidth="1"/>
    <col min="6911" max="6911" width="13.90625" style="158" customWidth="1"/>
    <col min="6912" max="6912" width="16.08984375" style="158" customWidth="1"/>
    <col min="6913" max="6913" width="7.90625" style="158"/>
    <col min="6914" max="6914" width="8.08984375" style="158" bestFit="1" customWidth="1"/>
    <col min="6915" max="7160" width="7.90625" style="158"/>
    <col min="7161" max="7161" width="37.08984375" style="158" customWidth="1"/>
    <col min="7162" max="7162" width="24.08984375" style="158" customWidth="1"/>
    <col min="7163" max="7163" width="15.08984375" style="158" customWidth="1"/>
    <col min="7164" max="7164" width="18.90625" style="158" customWidth="1"/>
    <col min="7165" max="7165" width="13.90625" style="158" customWidth="1"/>
    <col min="7166" max="7166" width="13.453125" style="158" customWidth="1"/>
    <col min="7167" max="7167" width="13.90625" style="158" customWidth="1"/>
    <col min="7168" max="7168" width="16.08984375" style="158" customWidth="1"/>
    <col min="7169" max="7169" width="7.90625" style="158"/>
    <col min="7170" max="7170" width="8.08984375" style="158" bestFit="1" customWidth="1"/>
    <col min="7171" max="7416" width="7.90625" style="158"/>
    <col min="7417" max="7417" width="37.08984375" style="158" customWidth="1"/>
    <col min="7418" max="7418" width="24.08984375" style="158" customWidth="1"/>
    <col min="7419" max="7419" width="15.08984375" style="158" customWidth="1"/>
    <col min="7420" max="7420" width="18.90625" style="158" customWidth="1"/>
    <col min="7421" max="7421" width="13.90625" style="158" customWidth="1"/>
    <col min="7422" max="7422" width="13.453125" style="158" customWidth="1"/>
    <col min="7423" max="7423" width="13.90625" style="158" customWidth="1"/>
    <col min="7424" max="7424" width="16.08984375" style="158" customWidth="1"/>
    <col min="7425" max="7425" width="7.90625" style="158"/>
    <col min="7426" max="7426" width="8.08984375" style="158" bestFit="1" customWidth="1"/>
    <col min="7427" max="7672" width="7.90625" style="158"/>
    <col min="7673" max="7673" width="37.08984375" style="158" customWidth="1"/>
    <col min="7674" max="7674" width="24.08984375" style="158" customWidth="1"/>
    <col min="7675" max="7675" width="15.08984375" style="158" customWidth="1"/>
    <col min="7676" max="7676" width="18.90625" style="158" customWidth="1"/>
    <col min="7677" max="7677" width="13.90625" style="158" customWidth="1"/>
    <col min="7678" max="7678" width="13.453125" style="158" customWidth="1"/>
    <col min="7679" max="7679" width="13.90625" style="158" customWidth="1"/>
    <col min="7680" max="7680" width="16.08984375" style="158" customWidth="1"/>
    <col min="7681" max="7681" width="7.90625" style="158"/>
    <col min="7682" max="7682" width="8.08984375" style="158" bestFit="1" customWidth="1"/>
    <col min="7683" max="7928" width="7.90625" style="158"/>
    <col min="7929" max="7929" width="37.08984375" style="158" customWidth="1"/>
    <col min="7930" max="7930" width="24.08984375" style="158" customWidth="1"/>
    <col min="7931" max="7931" width="15.08984375" style="158" customWidth="1"/>
    <col min="7932" max="7932" width="18.90625" style="158" customWidth="1"/>
    <col min="7933" max="7933" width="13.90625" style="158" customWidth="1"/>
    <col min="7934" max="7934" width="13.453125" style="158" customWidth="1"/>
    <col min="7935" max="7935" width="13.90625" style="158" customWidth="1"/>
    <col min="7936" max="7936" width="16.08984375" style="158" customWidth="1"/>
    <col min="7937" max="7937" width="7.90625" style="158"/>
    <col min="7938" max="7938" width="8.08984375" style="158" bestFit="1" customWidth="1"/>
    <col min="7939" max="8184" width="7.90625" style="158"/>
    <col min="8185" max="8185" width="37.08984375" style="158" customWidth="1"/>
    <col min="8186" max="8186" width="24.08984375" style="158" customWidth="1"/>
    <col min="8187" max="8187" width="15.08984375" style="158" customWidth="1"/>
    <col min="8188" max="8188" width="18.90625" style="158" customWidth="1"/>
    <col min="8189" max="8189" width="13.90625" style="158" customWidth="1"/>
    <col min="8190" max="8190" width="13.453125" style="158" customWidth="1"/>
    <col min="8191" max="8191" width="13.90625" style="158" customWidth="1"/>
    <col min="8192" max="8192" width="16.08984375" style="158" customWidth="1"/>
    <col min="8193" max="8193" width="7.90625" style="158"/>
    <col min="8194" max="8194" width="8.08984375" style="158" bestFit="1" customWidth="1"/>
    <col min="8195" max="8440" width="7.90625" style="158"/>
    <col min="8441" max="8441" width="37.08984375" style="158" customWidth="1"/>
    <col min="8442" max="8442" width="24.08984375" style="158" customWidth="1"/>
    <col min="8443" max="8443" width="15.08984375" style="158" customWidth="1"/>
    <col min="8444" max="8444" width="18.90625" style="158" customWidth="1"/>
    <col min="8445" max="8445" width="13.90625" style="158" customWidth="1"/>
    <col min="8446" max="8446" width="13.453125" style="158" customWidth="1"/>
    <col min="8447" max="8447" width="13.90625" style="158" customWidth="1"/>
    <col min="8448" max="8448" width="16.08984375" style="158" customWidth="1"/>
    <col min="8449" max="8449" width="7.90625" style="158"/>
    <col min="8450" max="8450" width="8.08984375" style="158" bestFit="1" customWidth="1"/>
    <col min="8451" max="8696" width="7.90625" style="158"/>
    <col min="8697" max="8697" width="37.08984375" style="158" customWidth="1"/>
    <col min="8698" max="8698" width="24.08984375" style="158" customWidth="1"/>
    <col min="8699" max="8699" width="15.08984375" style="158" customWidth="1"/>
    <col min="8700" max="8700" width="18.90625" style="158" customWidth="1"/>
    <col min="8701" max="8701" width="13.90625" style="158" customWidth="1"/>
    <col min="8702" max="8702" width="13.453125" style="158" customWidth="1"/>
    <col min="8703" max="8703" width="13.90625" style="158" customWidth="1"/>
    <col min="8704" max="8704" width="16.08984375" style="158" customWidth="1"/>
    <col min="8705" max="8705" width="7.90625" style="158"/>
    <col min="8706" max="8706" width="8.08984375" style="158" bestFit="1" customWidth="1"/>
    <col min="8707" max="8952" width="7.90625" style="158"/>
    <col min="8953" max="8953" width="37.08984375" style="158" customWidth="1"/>
    <col min="8954" max="8954" width="24.08984375" style="158" customWidth="1"/>
    <col min="8955" max="8955" width="15.08984375" style="158" customWidth="1"/>
    <col min="8956" max="8956" width="18.90625" style="158" customWidth="1"/>
    <col min="8957" max="8957" width="13.90625" style="158" customWidth="1"/>
    <col min="8958" max="8958" width="13.453125" style="158" customWidth="1"/>
    <col min="8959" max="8959" width="13.90625" style="158" customWidth="1"/>
    <col min="8960" max="8960" width="16.08984375" style="158" customWidth="1"/>
    <col min="8961" max="8961" width="7.90625" style="158"/>
    <col min="8962" max="8962" width="8.08984375" style="158" bestFit="1" customWidth="1"/>
    <col min="8963" max="9208" width="7.90625" style="158"/>
    <col min="9209" max="9209" width="37.08984375" style="158" customWidth="1"/>
    <col min="9210" max="9210" width="24.08984375" style="158" customWidth="1"/>
    <col min="9211" max="9211" width="15.08984375" style="158" customWidth="1"/>
    <col min="9212" max="9212" width="18.90625" style="158" customWidth="1"/>
    <col min="9213" max="9213" width="13.90625" style="158" customWidth="1"/>
    <col min="9214" max="9214" width="13.453125" style="158" customWidth="1"/>
    <col min="9215" max="9215" width="13.90625" style="158" customWidth="1"/>
    <col min="9216" max="9216" width="16.08984375" style="158" customWidth="1"/>
    <col min="9217" max="9217" width="7.90625" style="158"/>
    <col min="9218" max="9218" width="8.08984375" style="158" bestFit="1" customWidth="1"/>
    <col min="9219" max="9464" width="7.90625" style="158"/>
    <col min="9465" max="9465" width="37.08984375" style="158" customWidth="1"/>
    <col min="9466" max="9466" width="24.08984375" style="158" customWidth="1"/>
    <col min="9467" max="9467" width="15.08984375" style="158" customWidth="1"/>
    <col min="9468" max="9468" width="18.90625" style="158" customWidth="1"/>
    <col min="9469" max="9469" width="13.90625" style="158" customWidth="1"/>
    <col min="9470" max="9470" width="13.453125" style="158" customWidth="1"/>
    <col min="9471" max="9471" width="13.90625" style="158" customWidth="1"/>
    <col min="9472" max="9472" width="16.08984375" style="158" customWidth="1"/>
    <col min="9473" max="9473" width="7.90625" style="158"/>
    <col min="9474" max="9474" width="8.08984375" style="158" bestFit="1" customWidth="1"/>
    <col min="9475" max="9720" width="7.90625" style="158"/>
    <col min="9721" max="9721" width="37.08984375" style="158" customWidth="1"/>
    <col min="9722" max="9722" width="24.08984375" style="158" customWidth="1"/>
    <col min="9723" max="9723" width="15.08984375" style="158" customWidth="1"/>
    <col min="9724" max="9724" width="18.90625" style="158" customWidth="1"/>
    <col min="9725" max="9725" width="13.90625" style="158" customWidth="1"/>
    <col min="9726" max="9726" width="13.453125" style="158" customWidth="1"/>
    <col min="9727" max="9727" width="13.90625" style="158" customWidth="1"/>
    <col min="9728" max="9728" width="16.08984375" style="158" customWidth="1"/>
    <col min="9729" max="9729" width="7.90625" style="158"/>
    <col min="9730" max="9730" width="8.08984375" style="158" bestFit="1" customWidth="1"/>
    <col min="9731" max="9976" width="7.90625" style="158"/>
    <col min="9977" max="9977" width="37.08984375" style="158" customWidth="1"/>
    <col min="9978" max="9978" width="24.08984375" style="158" customWidth="1"/>
    <col min="9979" max="9979" width="15.08984375" style="158" customWidth="1"/>
    <col min="9980" max="9980" width="18.90625" style="158" customWidth="1"/>
    <col min="9981" max="9981" width="13.90625" style="158" customWidth="1"/>
    <col min="9982" max="9982" width="13.453125" style="158" customWidth="1"/>
    <col min="9983" max="9983" width="13.90625" style="158" customWidth="1"/>
    <col min="9984" max="9984" width="16.08984375" style="158" customWidth="1"/>
    <col min="9985" max="9985" width="7.90625" style="158"/>
    <col min="9986" max="9986" width="8.08984375" style="158" bestFit="1" customWidth="1"/>
    <col min="9987" max="10232" width="7.90625" style="158"/>
    <col min="10233" max="10233" width="37.08984375" style="158" customWidth="1"/>
    <col min="10234" max="10234" width="24.08984375" style="158" customWidth="1"/>
    <col min="10235" max="10235" width="15.08984375" style="158" customWidth="1"/>
    <col min="10236" max="10236" width="18.90625" style="158" customWidth="1"/>
    <col min="10237" max="10237" width="13.90625" style="158" customWidth="1"/>
    <col min="10238" max="10238" width="13.453125" style="158" customWidth="1"/>
    <col min="10239" max="10239" width="13.90625" style="158" customWidth="1"/>
    <col min="10240" max="10240" width="16.08984375" style="158" customWidth="1"/>
    <col min="10241" max="10241" width="7.90625" style="158"/>
    <col min="10242" max="10242" width="8.08984375" style="158" bestFit="1" customWidth="1"/>
    <col min="10243" max="10488" width="7.90625" style="158"/>
    <col min="10489" max="10489" width="37.08984375" style="158" customWidth="1"/>
    <col min="10490" max="10490" width="24.08984375" style="158" customWidth="1"/>
    <col min="10491" max="10491" width="15.08984375" style="158" customWidth="1"/>
    <col min="10492" max="10492" width="18.90625" style="158" customWidth="1"/>
    <col min="10493" max="10493" width="13.90625" style="158" customWidth="1"/>
    <col min="10494" max="10494" width="13.453125" style="158" customWidth="1"/>
    <col min="10495" max="10495" width="13.90625" style="158" customWidth="1"/>
    <col min="10496" max="10496" width="16.08984375" style="158" customWidth="1"/>
    <col min="10497" max="10497" width="7.90625" style="158"/>
    <col min="10498" max="10498" width="8.08984375" style="158" bestFit="1" customWidth="1"/>
    <col min="10499" max="10744" width="7.90625" style="158"/>
    <col min="10745" max="10745" width="37.08984375" style="158" customWidth="1"/>
    <col min="10746" max="10746" width="24.08984375" style="158" customWidth="1"/>
    <col min="10747" max="10747" width="15.08984375" style="158" customWidth="1"/>
    <col min="10748" max="10748" width="18.90625" style="158" customWidth="1"/>
    <col min="10749" max="10749" width="13.90625" style="158" customWidth="1"/>
    <col min="10750" max="10750" width="13.453125" style="158" customWidth="1"/>
    <col min="10751" max="10751" width="13.90625" style="158" customWidth="1"/>
    <col min="10752" max="10752" width="16.08984375" style="158" customWidth="1"/>
    <col min="10753" max="10753" width="7.90625" style="158"/>
    <col min="10754" max="10754" width="8.08984375" style="158" bestFit="1" customWidth="1"/>
    <col min="10755" max="11000" width="7.90625" style="158"/>
    <col min="11001" max="11001" width="37.08984375" style="158" customWidth="1"/>
    <col min="11002" max="11002" width="24.08984375" style="158" customWidth="1"/>
    <col min="11003" max="11003" width="15.08984375" style="158" customWidth="1"/>
    <col min="11004" max="11004" width="18.90625" style="158" customWidth="1"/>
    <col min="11005" max="11005" width="13.90625" style="158" customWidth="1"/>
    <col min="11006" max="11006" width="13.453125" style="158" customWidth="1"/>
    <col min="11007" max="11007" width="13.90625" style="158" customWidth="1"/>
    <col min="11008" max="11008" width="16.08984375" style="158" customWidth="1"/>
    <col min="11009" max="11009" width="7.90625" style="158"/>
    <col min="11010" max="11010" width="8.08984375" style="158" bestFit="1" customWidth="1"/>
    <col min="11011" max="11256" width="7.90625" style="158"/>
    <col min="11257" max="11257" width="37.08984375" style="158" customWidth="1"/>
    <col min="11258" max="11258" width="24.08984375" style="158" customWidth="1"/>
    <col min="11259" max="11259" width="15.08984375" style="158" customWidth="1"/>
    <col min="11260" max="11260" width="18.90625" style="158" customWidth="1"/>
    <col min="11261" max="11261" width="13.90625" style="158" customWidth="1"/>
    <col min="11262" max="11262" width="13.453125" style="158" customWidth="1"/>
    <col min="11263" max="11263" width="13.90625" style="158" customWidth="1"/>
    <col min="11264" max="11264" width="16.08984375" style="158" customWidth="1"/>
    <col min="11265" max="11265" width="7.90625" style="158"/>
    <col min="11266" max="11266" width="8.08984375" style="158" bestFit="1" customWidth="1"/>
    <col min="11267" max="11512" width="7.90625" style="158"/>
    <col min="11513" max="11513" width="37.08984375" style="158" customWidth="1"/>
    <col min="11514" max="11514" width="24.08984375" style="158" customWidth="1"/>
    <col min="11515" max="11515" width="15.08984375" style="158" customWidth="1"/>
    <col min="11516" max="11516" width="18.90625" style="158" customWidth="1"/>
    <col min="11517" max="11517" width="13.90625" style="158" customWidth="1"/>
    <col min="11518" max="11518" width="13.453125" style="158" customWidth="1"/>
    <col min="11519" max="11519" width="13.90625" style="158" customWidth="1"/>
    <col min="11520" max="11520" width="16.08984375" style="158" customWidth="1"/>
    <col min="11521" max="11521" width="7.90625" style="158"/>
    <col min="11522" max="11522" width="8.08984375" style="158" bestFit="1" customWidth="1"/>
    <col min="11523" max="11768" width="7.90625" style="158"/>
    <col min="11769" max="11769" width="37.08984375" style="158" customWidth="1"/>
    <col min="11770" max="11770" width="24.08984375" style="158" customWidth="1"/>
    <col min="11771" max="11771" width="15.08984375" style="158" customWidth="1"/>
    <col min="11772" max="11772" width="18.90625" style="158" customWidth="1"/>
    <col min="11773" max="11773" width="13.90625" style="158" customWidth="1"/>
    <col min="11774" max="11774" width="13.453125" style="158" customWidth="1"/>
    <col min="11775" max="11775" width="13.90625" style="158" customWidth="1"/>
    <col min="11776" max="11776" width="16.08984375" style="158" customWidth="1"/>
    <col min="11777" max="11777" width="7.90625" style="158"/>
    <col min="11778" max="11778" width="8.08984375" style="158" bestFit="1" customWidth="1"/>
    <col min="11779" max="12024" width="7.90625" style="158"/>
    <col min="12025" max="12025" width="37.08984375" style="158" customWidth="1"/>
    <col min="12026" max="12026" width="24.08984375" style="158" customWidth="1"/>
    <col min="12027" max="12027" width="15.08984375" style="158" customWidth="1"/>
    <col min="12028" max="12028" width="18.90625" style="158" customWidth="1"/>
    <col min="12029" max="12029" width="13.90625" style="158" customWidth="1"/>
    <col min="12030" max="12030" width="13.453125" style="158" customWidth="1"/>
    <col min="12031" max="12031" width="13.90625" style="158" customWidth="1"/>
    <col min="12032" max="12032" width="16.08984375" style="158" customWidth="1"/>
    <col min="12033" max="12033" width="7.90625" style="158"/>
    <col min="12034" max="12034" width="8.08984375" style="158" bestFit="1" customWidth="1"/>
    <col min="12035" max="12280" width="7.90625" style="158"/>
    <col min="12281" max="12281" width="37.08984375" style="158" customWidth="1"/>
    <col min="12282" max="12282" width="24.08984375" style="158" customWidth="1"/>
    <col min="12283" max="12283" width="15.08984375" style="158" customWidth="1"/>
    <col min="12284" max="12284" width="18.90625" style="158" customWidth="1"/>
    <col min="12285" max="12285" width="13.90625" style="158" customWidth="1"/>
    <col min="12286" max="12286" width="13.453125" style="158" customWidth="1"/>
    <col min="12287" max="12287" width="13.90625" style="158" customWidth="1"/>
    <col min="12288" max="12288" width="16.08984375" style="158" customWidth="1"/>
    <col min="12289" max="12289" width="7.90625" style="158"/>
    <col min="12290" max="12290" width="8.08984375" style="158" bestFit="1" customWidth="1"/>
    <col min="12291" max="12536" width="7.90625" style="158"/>
    <col min="12537" max="12537" width="37.08984375" style="158" customWidth="1"/>
    <col min="12538" max="12538" width="24.08984375" style="158" customWidth="1"/>
    <col min="12539" max="12539" width="15.08984375" style="158" customWidth="1"/>
    <col min="12540" max="12540" width="18.90625" style="158" customWidth="1"/>
    <col min="12541" max="12541" width="13.90625" style="158" customWidth="1"/>
    <col min="12542" max="12542" width="13.453125" style="158" customWidth="1"/>
    <col min="12543" max="12543" width="13.90625" style="158" customWidth="1"/>
    <col min="12544" max="12544" width="16.08984375" style="158" customWidth="1"/>
    <col min="12545" max="12545" width="7.90625" style="158"/>
    <col min="12546" max="12546" width="8.08984375" style="158" bestFit="1" customWidth="1"/>
    <col min="12547" max="12792" width="7.90625" style="158"/>
    <col min="12793" max="12793" width="37.08984375" style="158" customWidth="1"/>
    <col min="12794" max="12794" width="24.08984375" style="158" customWidth="1"/>
    <col min="12795" max="12795" width="15.08984375" style="158" customWidth="1"/>
    <col min="12796" max="12796" width="18.90625" style="158" customWidth="1"/>
    <col min="12797" max="12797" width="13.90625" style="158" customWidth="1"/>
    <col min="12798" max="12798" width="13.453125" style="158" customWidth="1"/>
    <col min="12799" max="12799" width="13.90625" style="158" customWidth="1"/>
    <col min="12800" max="12800" width="16.08984375" style="158" customWidth="1"/>
    <col min="12801" max="12801" width="7.90625" style="158"/>
    <col min="12802" max="12802" width="8.08984375" style="158" bestFit="1" customWidth="1"/>
    <col min="12803" max="13048" width="7.90625" style="158"/>
    <col min="13049" max="13049" width="37.08984375" style="158" customWidth="1"/>
    <col min="13050" max="13050" width="24.08984375" style="158" customWidth="1"/>
    <col min="13051" max="13051" width="15.08984375" style="158" customWidth="1"/>
    <col min="13052" max="13052" width="18.90625" style="158" customWidth="1"/>
    <col min="13053" max="13053" width="13.90625" style="158" customWidth="1"/>
    <col min="13054" max="13054" width="13.453125" style="158" customWidth="1"/>
    <col min="13055" max="13055" width="13.90625" style="158" customWidth="1"/>
    <col min="13056" max="13056" width="16.08984375" style="158" customWidth="1"/>
    <col min="13057" max="13057" width="7.90625" style="158"/>
    <col min="13058" max="13058" width="8.08984375" style="158" bestFit="1" customWidth="1"/>
    <col min="13059" max="13304" width="7.90625" style="158"/>
    <col min="13305" max="13305" width="37.08984375" style="158" customWidth="1"/>
    <col min="13306" max="13306" width="24.08984375" style="158" customWidth="1"/>
    <col min="13307" max="13307" width="15.08984375" style="158" customWidth="1"/>
    <col min="13308" max="13308" width="18.90625" style="158" customWidth="1"/>
    <col min="13309" max="13309" width="13.90625" style="158" customWidth="1"/>
    <col min="13310" max="13310" width="13.453125" style="158" customWidth="1"/>
    <col min="13311" max="13311" width="13.90625" style="158" customWidth="1"/>
    <col min="13312" max="13312" width="16.08984375" style="158" customWidth="1"/>
    <col min="13313" max="13313" width="7.90625" style="158"/>
    <col min="13314" max="13314" width="8.08984375" style="158" bestFit="1" customWidth="1"/>
    <col min="13315" max="13560" width="7.90625" style="158"/>
    <col min="13561" max="13561" width="37.08984375" style="158" customWidth="1"/>
    <col min="13562" max="13562" width="24.08984375" style="158" customWidth="1"/>
    <col min="13563" max="13563" width="15.08984375" style="158" customWidth="1"/>
    <col min="13564" max="13564" width="18.90625" style="158" customWidth="1"/>
    <col min="13565" max="13565" width="13.90625" style="158" customWidth="1"/>
    <col min="13566" max="13566" width="13.453125" style="158" customWidth="1"/>
    <col min="13567" max="13567" width="13.90625" style="158" customWidth="1"/>
    <col min="13568" max="13568" width="16.08984375" style="158" customWidth="1"/>
    <col min="13569" max="13569" width="7.90625" style="158"/>
    <col min="13570" max="13570" width="8.08984375" style="158" bestFit="1" customWidth="1"/>
    <col min="13571" max="13816" width="7.90625" style="158"/>
    <col min="13817" max="13817" width="37.08984375" style="158" customWidth="1"/>
    <col min="13818" max="13818" width="24.08984375" style="158" customWidth="1"/>
    <col min="13819" max="13819" width="15.08984375" style="158" customWidth="1"/>
    <col min="13820" max="13820" width="18.90625" style="158" customWidth="1"/>
    <col min="13821" max="13821" width="13.90625" style="158" customWidth="1"/>
    <col min="13822" max="13822" width="13.453125" style="158" customWidth="1"/>
    <col min="13823" max="13823" width="13.90625" style="158" customWidth="1"/>
    <col min="13824" max="13824" width="16.08984375" style="158" customWidth="1"/>
    <col min="13825" max="13825" width="7.90625" style="158"/>
    <col min="13826" max="13826" width="8.08984375" style="158" bestFit="1" customWidth="1"/>
    <col min="13827" max="14072" width="7.90625" style="158"/>
    <col min="14073" max="14073" width="37.08984375" style="158" customWidth="1"/>
    <col min="14074" max="14074" width="24.08984375" style="158" customWidth="1"/>
    <col min="14075" max="14075" width="15.08984375" style="158" customWidth="1"/>
    <col min="14076" max="14076" width="18.90625" style="158" customWidth="1"/>
    <col min="14077" max="14077" width="13.90625" style="158" customWidth="1"/>
    <col min="14078" max="14078" width="13.453125" style="158" customWidth="1"/>
    <col min="14079" max="14079" width="13.90625" style="158" customWidth="1"/>
    <col min="14080" max="14080" width="16.08984375" style="158" customWidth="1"/>
    <col min="14081" max="14081" width="7.90625" style="158"/>
    <col min="14082" max="14082" width="8.08984375" style="158" bestFit="1" customWidth="1"/>
    <col min="14083" max="14328" width="7.90625" style="158"/>
    <col min="14329" max="14329" width="37.08984375" style="158" customWidth="1"/>
    <col min="14330" max="14330" width="24.08984375" style="158" customWidth="1"/>
    <col min="14331" max="14331" width="15.08984375" style="158" customWidth="1"/>
    <col min="14332" max="14332" width="18.90625" style="158" customWidth="1"/>
    <col min="14333" max="14333" width="13.90625" style="158" customWidth="1"/>
    <col min="14334" max="14334" width="13.453125" style="158" customWidth="1"/>
    <col min="14335" max="14335" width="13.90625" style="158" customWidth="1"/>
    <col min="14336" max="14336" width="16.08984375" style="158" customWidth="1"/>
    <col min="14337" max="14337" width="7.90625" style="158"/>
    <col min="14338" max="14338" width="8.08984375" style="158" bestFit="1" customWidth="1"/>
    <col min="14339" max="14584" width="7.90625" style="158"/>
    <col min="14585" max="14585" width="37.08984375" style="158" customWidth="1"/>
    <col min="14586" max="14586" width="24.08984375" style="158" customWidth="1"/>
    <col min="14587" max="14587" width="15.08984375" style="158" customWidth="1"/>
    <col min="14588" max="14588" width="18.90625" style="158" customWidth="1"/>
    <col min="14589" max="14589" width="13.90625" style="158" customWidth="1"/>
    <col min="14590" max="14590" width="13.453125" style="158" customWidth="1"/>
    <col min="14591" max="14591" width="13.90625" style="158" customWidth="1"/>
    <col min="14592" max="14592" width="16.08984375" style="158" customWidth="1"/>
    <col min="14593" max="14593" width="7.90625" style="158"/>
    <col min="14594" max="14594" width="8.08984375" style="158" bestFit="1" customWidth="1"/>
    <col min="14595" max="14840" width="7.90625" style="158"/>
    <col min="14841" max="14841" width="37.08984375" style="158" customWidth="1"/>
    <col min="14842" max="14842" width="24.08984375" style="158" customWidth="1"/>
    <col min="14843" max="14843" width="15.08984375" style="158" customWidth="1"/>
    <col min="14844" max="14844" width="18.90625" style="158" customWidth="1"/>
    <col min="14845" max="14845" width="13.90625" style="158" customWidth="1"/>
    <col min="14846" max="14846" width="13.453125" style="158" customWidth="1"/>
    <col min="14847" max="14847" width="13.90625" style="158" customWidth="1"/>
    <col min="14848" max="14848" width="16.08984375" style="158" customWidth="1"/>
    <col min="14849" max="14849" width="7.90625" style="158"/>
    <col min="14850" max="14850" width="8.08984375" style="158" bestFit="1" customWidth="1"/>
    <col min="14851" max="15096" width="7.90625" style="158"/>
    <col min="15097" max="15097" width="37.08984375" style="158" customWidth="1"/>
    <col min="15098" max="15098" width="24.08984375" style="158" customWidth="1"/>
    <col min="15099" max="15099" width="15.08984375" style="158" customWidth="1"/>
    <col min="15100" max="15100" width="18.90625" style="158" customWidth="1"/>
    <col min="15101" max="15101" width="13.90625" style="158" customWidth="1"/>
    <col min="15102" max="15102" width="13.453125" style="158" customWidth="1"/>
    <col min="15103" max="15103" width="13.90625" style="158" customWidth="1"/>
    <col min="15104" max="15104" width="16.08984375" style="158" customWidth="1"/>
    <col min="15105" max="15105" width="7.90625" style="158"/>
    <col min="15106" max="15106" width="8.08984375" style="158" bestFit="1" customWidth="1"/>
    <col min="15107" max="15352" width="7.90625" style="158"/>
    <col min="15353" max="15353" width="37.08984375" style="158" customWidth="1"/>
    <col min="15354" max="15354" width="24.08984375" style="158" customWidth="1"/>
    <col min="15355" max="15355" width="15.08984375" style="158" customWidth="1"/>
    <col min="15356" max="15356" width="18.90625" style="158" customWidth="1"/>
    <col min="15357" max="15357" width="13.90625" style="158" customWidth="1"/>
    <col min="15358" max="15358" width="13.453125" style="158" customWidth="1"/>
    <col min="15359" max="15359" width="13.90625" style="158" customWidth="1"/>
    <col min="15360" max="15360" width="16.08984375" style="158" customWidth="1"/>
    <col min="15361" max="15361" width="7.90625" style="158"/>
    <col min="15362" max="15362" width="8.08984375" style="158" bestFit="1" customWidth="1"/>
    <col min="15363" max="15608" width="7.90625" style="158"/>
    <col min="15609" max="15609" width="37.08984375" style="158" customWidth="1"/>
    <col min="15610" max="15610" width="24.08984375" style="158" customWidth="1"/>
    <col min="15611" max="15611" width="15.08984375" style="158" customWidth="1"/>
    <col min="15612" max="15612" width="18.90625" style="158" customWidth="1"/>
    <col min="15613" max="15613" width="13.90625" style="158" customWidth="1"/>
    <col min="15614" max="15614" width="13.453125" style="158" customWidth="1"/>
    <col min="15615" max="15615" width="13.90625" style="158" customWidth="1"/>
    <col min="15616" max="15616" width="16.08984375" style="158" customWidth="1"/>
    <col min="15617" max="15617" width="7.90625" style="158"/>
    <col min="15618" max="15618" width="8.08984375" style="158" bestFit="1" customWidth="1"/>
    <col min="15619" max="15864" width="7.90625" style="158"/>
    <col min="15865" max="15865" width="37.08984375" style="158" customWidth="1"/>
    <col min="15866" max="15866" width="24.08984375" style="158" customWidth="1"/>
    <col min="15867" max="15867" width="15.08984375" style="158" customWidth="1"/>
    <col min="15868" max="15868" width="18.90625" style="158" customWidth="1"/>
    <col min="15869" max="15869" width="13.90625" style="158" customWidth="1"/>
    <col min="15870" max="15870" width="13.453125" style="158" customWidth="1"/>
    <col min="15871" max="15871" width="13.90625" style="158" customWidth="1"/>
    <col min="15872" max="15872" width="16.08984375" style="158" customWidth="1"/>
    <col min="15873" max="15873" width="7.90625" style="158"/>
    <col min="15874" max="15874" width="8.08984375" style="158" bestFit="1" customWidth="1"/>
    <col min="15875" max="16120" width="7.90625" style="158"/>
    <col min="16121" max="16121" width="37.08984375" style="158" customWidth="1"/>
    <col min="16122" max="16122" width="24.08984375" style="158" customWidth="1"/>
    <col min="16123" max="16123" width="15.08984375" style="158" customWidth="1"/>
    <col min="16124" max="16124" width="18.90625" style="158" customWidth="1"/>
    <col min="16125" max="16125" width="13.90625" style="158" customWidth="1"/>
    <col min="16126" max="16126" width="13.453125" style="158" customWidth="1"/>
    <col min="16127" max="16127" width="13.90625" style="158" customWidth="1"/>
    <col min="16128" max="16128" width="16.08984375" style="158" customWidth="1"/>
    <col min="16129" max="16129" width="7.90625" style="158"/>
    <col min="16130" max="16130" width="8.08984375" style="158" bestFit="1" customWidth="1"/>
    <col min="16131" max="16384" width="7.90625" style="158"/>
  </cols>
  <sheetData>
    <row r="1" spans="1:14" x14ac:dyDescent="0.3">
      <c r="A1" s="155" t="s">
        <v>149</v>
      </c>
      <c r="B1" s="155"/>
      <c r="C1" s="155"/>
      <c r="D1" s="156"/>
      <c r="E1" s="156"/>
      <c r="F1" s="156"/>
      <c r="G1" s="156"/>
      <c r="H1" s="157"/>
    </row>
    <row r="2" spans="1:14" x14ac:dyDescent="0.3">
      <c r="A2" s="157"/>
      <c r="B2" s="157"/>
      <c r="C2" s="157"/>
      <c r="D2" s="157"/>
      <c r="E2" s="157"/>
      <c r="F2" s="157"/>
      <c r="G2" s="157"/>
      <c r="H2" s="157"/>
    </row>
    <row r="3" spans="1:14" s="163" customFormat="1" ht="39" x14ac:dyDescent="0.3">
      <c r="A3" s="159" t="s">
        <v>150</v>
      </c>
      <c r="B3" s="190" t="s">
        <v>151</v>
      </c>
      <c r="C3" s="161" t="s">
        <v>152</v>
      </c>
      <c r="D3" s="161" t="s">
        <v>153</v>
      </c>
      <c r="E3" s="161" t="s">
        <v>154</v>
      </c>
      <c r="F3" s="161" t="s">
        <v>155</v>
      </c>
      <c r="G3" s="161" t="s">
        <v>156</v>
      </c>
      <c r="H3" s="162"/>
      <c r="J3" s="164"/>
    </row>
    <row r="4" spans="1:14" x14ac:dyDescent="0.3">
      <c r="C4" s="165"/>
      <c r="D4" s="166"/>
      <c r="E4" s="166"/>
      <c r="F4" s="166"/>
      <c r="G4" s="167"/>
      <c r="H4" s="168"/>
      <c r="J4" s="169"/>
      <c r="K4" s="170"/>
      <c r="L4" s="6"/>
    </row>
    <row r="5" spans="1:14" x14ac:dyDescent="0.3">
      <c r="A5" s="158" t="s">
        <v>157</v>
      </c>
      <c r="B5" s="170">
        <v>17607</v>
      </c>
      <c r="C5" s="6">
        <v>7949</v>
      </c>
      <c r="D5" s="171">
        <v>21.1</v>
      </c>
      <c r="E5" s="6">
        <v>19205</v>
      </c>
      <c r="F5" s="172">
        <v>13.1</v>
      </c>
      <c r="G5" s="172">
        <v>4.0999999999999996</v>
      </c>
      <c r="J5" s="164"/>
      <c r="K5" s="166"/>
      <c r="L5" s="172"/>
    </row>
    <row r="6" spans="1:14" ht="15" x14ac:dyDescent="0.4">
      <c r="A6" s="158" t="s">
        <v>158</v>
      </c>
      <c r="B6" s="166">
        <v>8673</v>
      </c>
      <c r="C6" s="9">
        <v>5270</v>
      </c>
      <c r="D6" s="171">
        <v>16.7</v>
      </c>
      <c r="E6" s="9">
        <v>9504</v>
      </c>
      <c r="F6" s="172">
        <v>11.9</v>
      </c>
      <c r="G6" s="172">
        <v>22.8</v>
      </c>
      <c r="J6" s="173"/>
      <c r="K6" s="170"/>
      <c r="L6" s="172"/>
    </row>
    <row r="7" spans="1:14" x14ac:dyDescent="0.3">
      <c r="A7" s="158" t="s">
        <v>159</v>
      </c>
      <c r="B7" s="170">
        <v>5079</v>
      </c>
      <c r="C7" s="6">
        <v>2557</v>
      </c>
      <c r="D7" s="171">
        <v>12.6</v>
      </c>
      <c r="E7" s="6">
        <v>4555</v>
      </c>
      <c r="F7" s="172">
        <v>9.6999999999999993</v>
      </c>
      <c r="G7" s="172">
        <v>3.2</v>
      </c>
      <c r="K7" s="170"/>
      <c r="L7" s="172"/>
      <c r="N7" s="6"/>
    </row>
    <row r="8" spans="1:14" x14ac:dyDescent="0.3">
      <c r="A8" s="174" t="s">
        <v>160</v>
      </c>
      <c r="B8" s="170">
        <v>3575</v>
      </c>
      <c r="C8" s="6">
        <v>2326</v>
      </c>
      <c r="D8" s="171">
        <v>14.8</v>
      </c>
      <c r="E8" s="6">
        <v>4410</v>
      </c>
      <c r="F8" s="172">
        <v>11.2</v>
      </c>
      <c r="G8" s="172">
        <v>0.7</v>
      </c>
      <c r="K8" s="170"/>
      <c r="L8" s="172"/>
      <c r="N8" s="9"/>
    </row>
    <row r="9" spans="1:14" x14ac:dyDescent="0.3">
      <c r="A9" s="156" t="s">
        <v>161</v>
      </c>
      <c r="B9" s="170">
        <v>3022</v>
      </c>
      <c r="C9" s="6">
        <v>1807</v>
      </c>
      <c r="D9" s="171">
        <v>19</v>
      </c>
      <c r="E9" s="6">
        <v>3362</v>
      </c>
      <c r="F9" s="172">
        <v>12.1</v>
      </c>
      <c r="G9" s="172">
        <v>27.7</v>
      </c>
      <c r="K9" s="170"/>
      <c r="L9" s="172"/>
      <c r="N9" s="6"/>
    </row>
    <row r="10" spans="1:14" x14ac:dyDescent="0.3">
      <c r="A10" s="174" t="s">
        <v>162</v>
      </c>
      <c r="B10" s="170">
        <v>3758</v>
      </c>
      <c r="C10" s="6">
        <v>1716</v>
      </c>
      <c r="D10" s="171">
        <v>11.8</v>
      </c>
      <c r="E10" s="6">
        <v>2778</v>
      </c>
      <c r="F10" s="172">
        <v>8.3000000000000007</v>
      </c>
      <c r="G10" s="172">
        <v>1.5</v>
      </c>
      <c r="K10" s="170"/>
      <c r="L10" s="172"/>
      <c r="N10" s="6"/>
    </row>
    <row r="11" spans="1:14" x14ac:dyDescent="0.3">
      <c r="A11" s="158" t="s">
        <v>163</v>
      </c>
      <c r="B11" s="170">
        <v>479</v>
      </c>
      <c r="C11" s="6">
        <v>423</v>
      </c>
      <c r="D11" s="171">
        <v>10.4</v>
      </c>
      <c r="E11" s="6">
        <v>551</v>
      </c>
      <c r="F11" s="172">
        <v>8.9</v>
      </c>
      <c r="G11" s="175">
        <v>0</v>
      </c>
      <c r="K11" s="170"/>
      <c r="L11" s="172"/>
      <c r="N11" s="6"/>
    </row>
    <row r="12" spans="1:14" x14ac:dyDescent="0.3">
      <c r="A12" s="174" t="s">
        <v>164</v>
      </c>
      <c r="B12" s="170">
        <v>2319</v>
      </c>
      <c r="C12" s="6">
        <v>1294</v>
      </c>
      <c r="D12" s="171">
        <v>10.5</v>
      </c>
      <c r="E12" s="6">
        <v>1951</v>
      </c>
      <c r="F12" s="172">
        <v>8.3000000000000007</v>
      </c>
      <c r="G12" s="172">
        <v>2.1</v>
      </c>
      <c r="K12" s="170"/>
      <c r="L12" s="172"/>
      <c r="N12" s="6"/>
    </row>
    <row r="13" spans="1:14" x14ac:dyDescent="0.3">
      <c r="A13" s="174" t="s">
        <v>165</v>
      </c>
      <c r="B13" s="170">
        <v>1543</v>
      </c>
      <c r="C13" s="6">
        <v>725</v>
      </c>
      <c r="D13" s="171">
        <v>13.5</v>
      </c>
      <c r="E13" s="6">
        <v>1138</v>
      </c>
      <c r="F13" s="172">
        <v>12.2</v>
      </c>
      <c r="G13" s="172">
        <v>13.3</v>
      </c>
      <c r="K13" s="170"/>
      <c r="L13" s="172"/>
      <c r="N13" s="6"/>
    </row>
    <row r="14" spans="1:14" x14ac:dyDescent="0.3">
      <c r="A14" s="174" t="s">
        <v>166</v>
      </c>
      <c r="B14" s="170">
        <v>116</v>
      </c>
      <c r="C14" s="6">
        <v>103</v>
      </c>
      <c r="D14" s="171">
        <v>5.8</v>
      </c>
      <c r="E14" s="6">
        <v>119</v>
      </c>
      <c r="F14" s="172">
        <v>6.7</v>
      </c>
      <c r="G14" s="175">
        <v>25</v>
      </c>
      <c r="K14" s="170"/>
      <c r="L14" s="172"/>
      <c r="N14" s="6"/>
    </row>
    <row r="15" spans="1:14" x14ac:dyDescent="0.3">
      <c r="A15" s="158" t="s">
        <v>167</v>
      </c>
      <c r="B15" s="170">
        <v>1276</v>
      </c>
      <c r="C15" s="6">
        <v>470</v>
      </c>
      <c r="D15" s="171">
        <v>16</v>
      </c>
      <c r="E15" s="6">
        <v>835</v>
      </c>
      <c r="F15" s="172">
        <v>14</v>
      </c>
      <c r="G15" s="172">
        <v>15.5</v>
      </c>
      <c r="K15" s="165"/>
      <c r="L15" s="172"/>
      <c r="N15" s="6"/>
    </row>
    <row r="16" spans="1:14" x14ac:dyDescent="0.3">
      <c r="A16" s="174" t="s">
        <v>168</v>
      </c>
      <c r="B16" s="170">
        <v>2143</v>
      </c>
      <c r="C16" s="6">
        <v>980</v>
      </c>
      <c r="D16" s="171">
        <v>15.6</v>
      </c>
      <c r="E16" s="6">
        <v>1475</v>
      </c>
      <c r="F16" s="172">
        <v>3</v>
      </c>
      <c r="G16" s="172">
        <v>18.5</v>
      </c>
      <c r="L16" s="172"/>
      <c r="N16" s="6"/>
    </row>
    <row r="17" spans="1:19" x14ac:dyDescent="0.3">
      <c r="A17" s="174" t="s">
        <v>169</v>
      </c>
      <c r="B17" s="170">
        <v>1713</v>
      </c>
      <c r="C17" s="6">
        <v>775</v>
      </c>
      <c r="D17" s="171">
        <v>13.3</v>
      </c>
      <c r="E17" s="6">
        <v>1220</v>
      </c>
      <c r="F17" s="172">
        <v>5.9</v>
      </c>
      <c r="G17" s="172">
        <v>15.8</v>
      </c>
      <c r="H17" s="176"/>
      <c r="L17" s="172"/>
      <c r="N17" s="177"/>
    </row>
    <row r="18" spans="1:19" x14ac:dyDescent="0.3">
      <c r="A18" s="174" t="s">
        <v>170</v>
      </c>
      <c r="B18" s="170">
        <v>625</v>
      </c>
      <c r="C18" s="6">
        <v>299</v>
      </c>
      <c r="D18" s="171">
        <v>10</v>
      </c>
      <c r="E18" s="6">
        <v>886</v>
      </c>
      <c r="F18" s="172">
        <v>4.2</v>
      </c>
      <c r="G18" s="175">
        <v>4.7</v>
      </c>
      <c r="H18" s="176"/>
      <c r="L18" s="172"/>
      <c r="N18" s="6"/>
    </row>
    <row r="19" spans="1:19" x14ac:dyDescent="0.3">
      <c r="A19" s="158" t="s">
        <v>171</v>
      </c>
      <c r="B19" s="170">
        <v>446</v>
      </c>
      <c r="C19" s="6">
        <v>245</v>
      </c>
      <c r="D19" s="171">
        <v>8.6</v>
      </c>
      <c r="E19" s="6">
        <v>340</v>
      </c>
      <c r="F19" s="172">
        <v>7.9</v>
      </c>
      <c r="G19" s="172">
        <v>1.8</v>
      </c>
      <c r="L19" s="172"/>
      <c r="N19" s="6"/>
    </row>
    <row r="20" spans="1:19" x14ac:dyDescent="0.3">
      <c r="A20" s="158" t="s">
        <v>172</v>
      </c>
      <c r="B20" s="170">
        <v>2284</v>
      </c>
      <c r="C20" s="6">
        <v>1444</v>
      </c>
      <c r="D20" s="57">
        <v>19.8</v>
      </c>
      <c r="E20" s="6">
        <v>2286</v>
      </c>
      <c r="F20" s="172">
        <v>18.399999999999999</v>
      </c>
      <c r="G20" s="172">
        <v>5.7</v>
      </c>
      <c r="L20" s="172"/>
      <c r="N20" s="6"/>
    </row>
    <row r="21" spans="1:19" x14ac:dyDescent="0.3">
      <c r="B21" s="170"/>
      <c r="C21" s="6"/>
      <c r="D21" s="57"/>
      <c r="E21" s="6"/>
      <c r="F21" s="172"/>
      <c r="G21" s="172"/>
      <c r="L21" s="6"/>
      <c r="N21" s="6"/>
    </row>
    <row r="22" spans="1:19" s="182" customFormat="1" x14ac:dyDescent="0.3">
      <c r="A22" s="178" t="s">
        <v>173</v>
      </c>
      <c r="B22" s="179">
        <f>SUM(B5:B20)</f>
        <v>54658</v>
      </c>
      <c r="C22" s="179">
        <f>SUM(C5:C20)</f>
        <v>28383</v>
      </c>
      <c r="D22" s="180">
        <v>16.7</v>
      </c>
      <c r="E22" s="181">
        <f>SUM(E5:E20)</f>
        <v>54615</v>
      </c>
      <c r="F22" s="180">
        <v>11.5</v>
      </c>
      <c r="G22" s="180">
        <v>8.6</v>
      </c>
      <c r="N22" s="6"/>
    </row>
    <row r="23" spans="1:19" s="182" customFormat="1" x14ac:dyDescent="0.3">
      <c r="A23" s="183"/>
      <c r="B23" s="183"/>
      <c r="C23" s="184"/>
      <c r="D23" s="185"/>
      <c r="E23" s="184"/>
      <c r="F23" s="185"/>
      <c r="G23" s="185"/>
      <c r="L23" s="6"/>
      <c r="N23" s="186"/>
    </row>
    <row r="24" spans="1:19" x14ac:dyDescent="0.3">
      <c r="B24" s="165"/>
      <c r="F24" s="187"/>
      <c r="L24" s="9"/>
    </row>
    <row r="25" spans="1:19" x14ac:dyDescent="0.3">
      <c r="A25" s="188" t="s">
        <v>174</v>
      </c>
      <c r="B25" s="189"/>
      <c r="C25" s="189"/>
      <c r="D25" s="189"/>
      <c r="E25" s="189"/>
      <c r="F25" s="189"/>
      <c r="G25" s="189"/>
      <c r="H25" s="189"/>
      <c r="L25" s="6"/>
    </row>
    <row r="26" spans="1:19" ht="29.25" customHeight="1" x14ac:dyDescent="0.3">
      <c r="A26" s="227" t="s">
        <v>175</v>
      </c>
      <c r="B26" s="227"/>
      <c r="C26" s="227"/>
      <c r="D26" s="227"/>
      <c r="E26" s="227"/>
      <c r="F26" s="227"/>
      <c r="G26" s="227"/>
      <c r="H26" s="227"/>
      <c r="L26" s="6"/>
    </row>
    <row r="27" spans="1:19" x14ac:dyDescent="0.3">
      <c r="A27" s="228" t="s">
        <v>176</v>
      </c>
      <c r="B27" s="228"/>
      <c r="C27" s="229"/>
      <c r="D27" s="229"/>
      <c r="E27" s="229"/>
      <c r="F27" s="229"/>
      <c r="G27" s="229"/>
      <c r="H27" s="229"/>
      <c r="K27" s="188"/>
      <c r="L27" s="189"/>
      <c r="M27" s="189"/>
      <c r="N27" s="189"/>
      <c r="O27" s="189"/>
      <c r="P27" s="189"/>
      <c r="Q27" s="189"/>
      <c r="R27" s="189"/>
      <c r="S27" s="189"/>
    </row>
    <row r="28" spans="1:19" x14ac:dyDescent="0.3">
      <c r="K28" s="227"/>
      <c r="L28" s="227"/>
      <c r="M28" s="227"/>
      <c r="N28" s="227"/>
      <c r="O28" s="227"/>
      <c r="P28" s="227"/>
      <c r="Q28" s="227"/>
      <c r="R28" s="227"/>
      <c r="S28" s="227"/>
    </row>
  </sheetData>
  <mergeCells count="3">
    <mergeCell ref="A26:H26"/>
    <mergeCell ref="A27:H27"/>
    <mergeCell ref="K28:S28"/>
  </mergeCells>
  <printOptions horizontalCentered="1"/>
  <pageMargins left="0.21" right="0.74803149606299213" top="0.39" bottom="0.28000000000000003" header="0.21" footer="0.16"/>
  <pageSetup paperSize="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ECC5D-5FD6-48F5-B29D-D45680BF43E4}">
  <dimension ref="A1:M16"/>
  <sheetViews>
    <sheetView zoomScale="80" zoomScaleNormal="80" workbookViewId="0">
      <selection activeCell="A2" sqref="A2"/>
    </sheetView>
  </sheetViews>
  <sheetFormatPr defaultRowHeight="13" x14ac:dyDescent="0.3"/>
  <cols>
    <col min="1" max="1" width="42.08984375" style="2" customWidth="1"/>
    <col min="2" max="2" width="10.54296875" style="2" customWidth="1"/>
    <col min="3" max="3" width="11.08984375" style="2" customWidth="1"/>
    <col min="4" max="6" width="10.54296875" style="2" customWidth="1"/>
    <col min="7" max="7" width="25.08984375" style="2" customWidth="1"/>
    <col min="8" max="254" width="8.90625" style="2"/>
    <col min="255" max="255" width="42.08984375" style="2" customWidth="1"/>
    <col min="256" max="256" width="14.90625" style="2" customWidth="1"/>
    <col min="257" max="257" width="13.453125" style="2" customWidth="1"/>
    <col min="258" max="258" width="11.08984375" style="2" customWidth="1"/>
    <col min="259" max="262" width="8.90625" style="2"/>
    <col min="263" max="263" width="16.08984375" style="2" customWidth="1"/>
    <col min="264" max="510" width="8.90625" style="2"/>
    <col min="511" max="511" width="42.08984375" style="2" customWidth="1"/>
    <col min="512" max="512" width="14.90625" style="2" customWidth="1"/>
    <col min="513" max="513" width="13.453125" style="2" customWidth="1"/>
    <col min="514" max="514" width="11.08984375" style="2" customWidth="1"/>
    <col min="515" max="518" width="8.90625" style="2"/>
    <col min="519" max="519" width="16.08984375" style="2" customWidth="1"/>
    <col min="520" max="766" width="8.90625" style="2"/>
    <col min="767" max="767" width="42.08984375" style="2" customWidth="1"/>
    <col min="768" max="768" width="14.90625" style="2" customWidth="1"/>
    <col min="769" max="769" width="13.453125" style="2" customWidth="1"/>
    <col min="770" max="770" width="11.08984375" style="2" customWidth="1"/>
    <col min="771" max="774" width="8.90625" style="2"/>
    <col min="775" max="775" width="16.08984375" style="2" customWidth="1"/>
    <col min="776" max="1022" width="8.90625" style="2"/>
    <col min="1023" max="1023" width="42.08984375" style="2" customWidth="1"/>
    <col min="1024" max="1024" width="14.90625" style="2" customWidth="1"/>
    <col min="1025" max="1025" width="13.453125" style="2" customWidth="1"/>
    <col min="1026" max="1026" width="11.08984375" style="2" customWidth="1"/>
    <col min="1027" max="1030" width="8.90625" style="2"/>
    <col min="1031" max="1031" width="16.08984375" style="2" customWidth="1"/>
    <col min="1032" max="1278" width="8.90625" style="2"/>
    <col min="1279" max="1279" width="42.08984375" style="2" customWidth="1"/>
    <col min="1280" max="1280" width="14.90625" style="2" customWidth="1"/>
    <col min="1281" max="1281" width="13.453125" style="2" customWidth="1"/>
    <col min="1282" max="1282" width="11.08984375" style="2" customWidth="1"/>
    <col min="1283" max="1286" width="8.90625" style="2"/>
    <col min="1287" max="1287" width="16.08984375" style="2" customWidth="1"/>
    <col min="1288" max="1534" width="8.90625" style="2"/>
    <col min="1535" max="1535" width="42.08984375" style="2" customWidth="1"/>
    <col min="1536" max="1536" width="14.90625" style="2" customWidth="1"/>
    <col min="1537" max="1537" width="13.453125" style="2" customWidth="1"/>
    <col min="1538" max="1538" width="11.08984375" style="2" customWidth="1"/>
    <col min="1539" max="1542" width="8.90625" style="2"/>
    <col min="1543" max="1543" width="16.08984375" style="2" customWidth="1"/>
    <col min="1544" max="1790" width="8.90625" style="2"/>
    <col min="1791" max="1791" width="42.08984375" style="2" customWidth="1"/>
    <col min="1792" max="1792" width="14.90625" style="2" customWidth="1"/>
    <col min="1793" max="1793" width="13.453125" style="2" customWidth="1"/>
    <col min="1794" max="1794" width="11.08984375" style="2" customWidth="1"/>
    <col min="1795" max="1798" width="8.90625" style="2"/>
    <col min="1799" max="1799" width="16.08984375" style="2" customWidth="1"/>
    <col min="1800" max="2046" width="8.90625" style="2"/>
    <col min="2047" max="2047" width="42.08984375" style="2" customWidth="1"/>
    <col min="2048" max="2048" width="14.90625" style="2" customWidth="1"/>
    <col min="2049" max="2049" width="13.453125" style="2" customWidth="1"/>
    <col min="2050" max="2050" width="11.08984375" style="2" customWidth="1"/>
    <col min="2051" max="2054" width="8.90625" style="2"/>
    <col min="2055" max="2055" width="16.08984375" style="2" customWidth="1"/>
    <col min="2056" max="2302" width="8.90625" style="2"/>
    <col min="2303" max="2303" width="42.08984375" style="2" customWidth="1"/>
    <col min="2304" max="2304" width="14.90625" style="2" customWidth="1"/>
    <col min="2305" max="2305" width="13.453125" style="2" customWidth="1"/>
    <col min="2306" max="2306" width="11.08984375" style="2" customWidth="1"/>
    <col min="2307" max="2310" width="8.90625" style="2"/>
    <col min="2311" max="2311" width="16.08984375" style="2" customWidth="1"/>
    <col min="2312" max="2558" width="8.90625" style="2"/>
    <col min="2559" max="2559" width="42.08984375" style="2" customWidth="1"/>
    <col min="2560" max="2560" width="14.90625" style="2" customWidth="1"/>
    <col min="2561" max="2561" width="13.453125" style="2" customWidth="1"/>
    <col min="2562" max="2562" width="11.08984375" style="2" customWidth="1"/>
    <col min="2563" max="2566" width="8.90625" style="2"/>
    <col min="2567" max="2567" width="16.08984375" style="2" customWidth="1"/>
    <col min="2568" max="2814" width="8.90625" style="2"/>
    <col min="2815" max="2815" width="42.08984375" style="2" customWidth="1"/>
    <col min="2816" max="2816" width="14.90625" style="2" customWidth="1"/>
    <col min="2817" max="2817" width="13.453125" style="2" customWidth="1"/>
    <col min="2818" max="2818" width="11.08984375" style="2" customWidth="1"/>
    <col min="2819" max="2822" width="8.90625" style="2"/>
    <col min="2823" max="2823" width="16.08984375" style="2" customWidth="1"/>
    <col min="2824" max="3070" width="8.90625" style="2"/>
    <col min="3071" max="3071" width="42.08984375" style="2" customWidth="1"/>
    <col min="3072" max="3072" width="14.90625" style="2" customWidth="1"/>
    <col min="3073" max="3073" width="13.453125" style="2" customWidth="1"/>
    <col min="3074" max="3074" width="11.08984375" style="2" customWidth="1"/>
    <col min="3075" max="3078" width="8.90625" style="2"/>
    <col min="3079" max="3079" width="16.08984375" style="2" customWidth="1"/>
    <col min="3080" max="3326" width="8.90625" style="2"/>
    <col min="3327" max="3327" width="42.08984375" style="2" customWidth="1"/>
    <col min="3328" max="3328" width="14.90625" style="2" customWidth="1"/>
    <col min="3329" max="3329" width="13.453125" style="2" customWidth="1"/>
    <col min="3330" max="3330" width="11.08984375" style="2" customWidth="1"/>
    <col min="3331" max="3334" width="8.90625" style="2"/>
    <col min="3335" max="3335" width="16.08984375" style="2" customWidth="1"/>
    <col min="3336" max="3582" width="8.90625" style="2"/>
    <col min="3583" max="3583" width="42.08984375" style="2" customWidth="1"/>
    <col min="3584" max="3584" width="14.90625" style="2" customWidth="1"/>
    <col min="3585" max="3585" width="13.453125" style="2" customWidth="1"/>
    <col min="3586" max="3586" width="11.08984375" style="2" customWidth="1"/>
    <col min="3587" max="3590" width="8.90625" style="2"/>
    <col min="3591" max="3591" width="16.08984375" style="2" customWidth="1"/>
    <col min="3592" max="3838" width="8.90625" style="2"/>
    <col min="3839" max="3839" width="42.08984375" style="2" customWidth="1"/>
    <col min="3840" max="3840" width="14.90625" style="2" customWidth="1"/>
    <col min="3841" max="3841" width="13.453125" style="2" customWidth="1"/>
    <col min="3842" max="3842" width="11.08984375" style="2" customWidth="1"/>
    <col min="3843" max="3846" width="8.90625" style="2"/>
    <col min="3847" max="3847" width="16.08984375" style="2" customWidth="1"/>
    <col min="3848" max="4094" width="8.90625" style="2"/>
    <col min="4095" max="4095" width="42.08984375" style="2" customWidth="1"/>
    <col min="4096" max="4096" width="14.90625" style="2" customWidth="1"/>
    <col min="4097" max="4097" width="13.453125" style="2" customWidth="1"/>
    <col min="4098" max="4098" width="11.08984375" style="2" customWidth="1"/>
    <col min="4099" max="4102" width="8.90625" style="2"/>
    <col min="4103" max="4103" width="16.08984375" style="2" customWidth="1"/>
    <col min="4104" max="4350" width="8.90625" style="2"/>
    <col min="4351" max="4351" width="42.08984375" style="2" customWidth="1"/>
    <col min="4352" max="4352" width="14.90625" style="2" customWidth="1"/>
    <col min="4353" max="4353" width="13.453125" style="2" customWidth="1"/>
    <col min="4354" max="4354" width="11.08984375" style="2" customWidth="1"/>
    <col min="4355" max="4358" width="8.90625" style="2"/>
    <col min="4359" max="4359" width="16.08984375" style="2" customWidth="1"/>
    <col min="4360" max="4606" width="8.90625" style="2"/>
    <col min="4607" max="4607" width="42.08984375" style="2" customWidth="1"/>
    <col min="4608" max="4608" width="14.90625" style="2" customWidth="1"/>
    <col min="4609" max="4609" width="13.453125" style="2" customWidth="1"/>
    <col min="4610" max="4610" width="11.08984375" style="2" customWidth="1"/>
    <col min="4611" max="4614" width="8.90625" style="2"/>
    <col min="4615" max="4615" width="16.08984375" style="2" customWidth="1"/>
    <col min="4616" max="4862" width="8.90625" style="2"/>
    <col min="4863" max="4863" width="42.08984375" style="2" customWidth="1"/>
    <col min="4864" max="4864" width="14.90625" style="2" customWidth="1"/>
    <col min="4865" max="4865" width="13.453125" style="2" customWidth="1"/>
    <col min="4866" max="4866" width="11.08984375" style="2" customWidth="1"/>
    <col min="4867" max="4870" width="8.90625" style="2"/>
    <col min="4871" max="4871" width="16.08984375" style="2" customWidth="1"/>
    <col min="4872" max="5118" width="8.90625" style="2"/>
    <col min="5119" max="5119" width="42.08984375" style="2" customWidth="1"/>
    <col min="5120" max="5120" width="14.90625" style="2" customWidth="1"/>
    <col min="5121" max="5121" width="13.453125" style="2" customWidth="1"/>
    <col min="5122" max="5122" width="11.08984375" style="2" customWidth="1"/>
    <col min="5123" max="5126" width="8.90625" style="2"/>
    <col min="5127" max="5127" width="16.08984375" style="2" customWidth="1"/>
    <col min="5128" max="5374" width="8.90625" style="2"/>
    <col min="5375" max="5375" width="42.08984375" style="2" customWidth="1"/>
    <col min="5376" max="5376" width="14.90625" style="2" customWidth="1"/>
    <col min="5377" max="5377" width="13.453125" style="2" customWidth="1"/>
    <col min="5378" max="5378" width="11.08984375" style="2" customWidth="1"/>
    <col min="5379" max="5382" width="8.90625" style="2"/>
    <col min="5383" max="5383" width="16.08984375" style="2" customWidth="1"/>
    <col min="5384" max="5630" width="8.90625" style="2"/>
    <col min="5631" max="5631" width="42.08984375" style="2" customWidth="1"/>
    <col min="5632" max="5632" width="14.90625" style="2" customWidth="1"/>
    <col min="5633" max="5633" width="13.453125" style="2" customWidth="1"/>
    <col min="5634" max="5634" width="11.08984375" style="2" customWidth="1"/>
    <col min="5635" max="5638" width="8.90625" style="2"/>
    <col min="5639" max="5639" width="16.08984375" style="2" customWidth="1"/>
    <col min="5640" max="5886" width="8.90625" style="2"/>
    <col min="5887" max="5887" width="42.08984375" style="2" customWidth="1"/>
    <col min="5888" max="5888" width="14.90625" style="2" customWidth="1"/>
    <col min="5889" max="5889" width="13.453125" style="2" customWidth="1"/>
    <col min="5890" max="5890" width="11.08984375" style="2" customWidth="1"/>
    <col min="5891" max="5894" width="8.90625" style="2"/>
    <col min="5895" max="5895" width="16.08984375" style="2" customWidth="1"/>
    <col min="5896" max="6142" width="8.90625" style="2"/>
    <col min="6143" max="6143" width="42.08984375" style="2" customWidth="1"/>
    <col min="6144" max="6144" width="14.90625" style="2" customWidth="1"/>
    <col min="6145" max="6145" width="13.453125" style="2" customWidth="1"/>
    <col min="6146" max="6146" width="11.08984375" style="2" customWidth="1"/>
    <col min="6147" max="6150" width="8.90625" style="2"/>
    <col min="6151" max="6151" width="16.08984375" style="2" customWidth="1"/>
    <col min="6152" max="6398" width="8.90625" style="2"/>
    <col min="6399" max="6399" width="42.08984375" style="2" customWidth="1"/>
    <col min="6400" max="6400" width="14.90625" style="2" customWidth="1"/>
    <col min="6401" max="6401" width="13.453125" style="2" customWidth="1"/>
    <col min="6402" max="6402" width="11.08984375" style="2" customWidth="1"/>
    <col min="6403" max="6406" width="8.90625" style="2"/>
    <col min="6407" max="6407" width="16.08984375" style="2" customWidth="1"/>
    <col min="6408" max="6654" width="8.90625" style="2"/>
    <col min="6655" max="6655" width="42.08984375" style="2" customWidth="1"/>
    <col min="6656" max="6656" width="14.90625" style="2" customWidth="1"/>
    <col min="6657" max="6657" width="13.453125" style="2" customWidth="1"/>
    <col min="6658" max="6658" width="11.08984375" style="2" customWidth="1"/>
    <col min="6659" max="6662" width="8.90625" style="2"/>
    <col min="6663" max="6663" width="16.08984375" style="2" customWidth="1"/>
    <col min="6664" max="6910" width="8.90625" style="2"/>
    <col min="6911" max="6911" width="42.08984375" style="2" customWidth="1"/>
    <col min="6912" max="6912" width="14.90625" style="2" customWidth="1"/>
    <col min="6913" max="6913" width="13.453125" style="2" customWidth="1"/>
    <col min="6914" max="6914" width="11.08984375" style="2" customWidth="1"/>
    <col min="6915" max="6918" width="8.90625" style="2"/>
    <col min="6919" max="6919" width="16.08984375" style="2" customWidth="1"/>
    <col min="6920" max="7166" width="8.90625" style="2"/>
    <col min="7167" max="7167" width="42.08984375" style="2" customWidth="1"/>
    <col min="7168" max="7168" width="14.90625" style="2" customWidth="1"/>
    <col min="7169" max="7169" width="13.453125" style="2" customWidth="1"/>
    <col min="7170" max="7170" width="11.08984375" style="2" customWidth="1"/>
    <col min="7171" max="7174" width="8.90625" style="2"/>
    <col min="7175" max="7175" width="16.08984375" style="2" customWidth="1"/>
    <col min="7176" max="7422" width="8.90625" style="2"/>
    <col min="7423" max="7423" width="42.08984375" style="2" customWidth="1"/>
    <col min="7424" max="7424" width="14.90625" style="2" customWidth="1"/>
    <col min="7425" max="7425" width="13.453125" style="2" customWidth="1"/>
    <col min="7426" max="7426" width="11.08984375" style="2" customWidth="1"/>
    <col min="7427" max="7430" width="8.90625" style="2"/>
    <col min="7431" max="7431" width="16.08984375" style="2" customWidth="1"/>
    <col min="7432" max="7678" width="8.90625" style="2"/>
    <col min="7679" max="7679" width="42.08984375" style="2" customWidth="1"/>
    <col min="7680" max="7680" width="14.90625" style="2" customWidth="1"/>
    <col min="7681" max="7681" width="13.453125" style="2" customWidth="1"/>
    <col min="7682" max="7682" width="11.08984375" style="2" customWidth="1"/>
    <col min="7683" max="7686" width="8.90625" style="2"/>
    <col min="7687" max="7687" width="16.08984375" style="2" customWidth="1"/>
    <col min="7688" max="7934" width="8.90625" style="2"/>
    <col min="7935" max="7935" width="42.08984375" style="2" customWidth="1"/>
    <col min="7936" max="7936" width="14.90625" style="2" customWidth="1"/>
    <col min="7937" max="7937" width="13.453125" style="2" customWidth="1"/>
    <col min="7938" max="7938" width="11.08984375" style="2" customWidth="1"/>
    <col min="7939" max="7942" width="8.90625" style="2"/>
    <col min="7943" max="7943" width="16.08984375" style="2" customWidth="1"/>
    <col min="7944" max="8190" width="8.90625" style="2"/>
    <col min="8191" max="8191" width="42.08984375" style="2" customWidth="1"/>
    <col min="8192" max="8192" width="14.90625" style="2" customWidth="1"/>
    <col min="8193" max="8193" width="13.453125" style="2" customWidth="1"/>
    <col min="8194" max="8194" width="11.08984375" style="2" customWidth="1"/>
    <col min="8195" max="8198" width="8.90625" style="2"/>
    <col min="8199" max="8199" width="16.08984375" style="2" customWidth="1"/>
    <col min="8200" max="8446" width="8.90625" style="2"/>
    <col min="8447" max="8447" width="42.08984375" style="2" customWidth="1"/>
    <col min="8448" max="8448" width="14.90625" style="2" customWidth="1"/>
    <col min="8449" max="8449" width="13.453125" style="2" customWidth="1"/>
    <col min="8450" max="8450" width="11.08984375" style="2" customWidth="1"/>
    <col min="8451" max="8454" width="8.90625" style="2"/>
    <col min="8455" max="8455" width="16.08984375" style="2" customWidth="1"/>
    <col min="8456" max="8702" width="8.90625" style="2"/>
    <col min="8703" max="8703" width="42.08984375" style="2" customWidth="1"/>
    <col min="8704" max="8704" width="14.90625" style="2" customWidth="1"/>
    <col min="8705" max="8705" width="13.453125" style="2" customWidth="1"/>
    <col min="8706" max="8706" width="11.08984375" style="2" customWidth="1"/>
    <col min="8707" max="8710" width="8.90625" style="2"/>
    <col min="8711" max="8711" width="16.08984375" style="2" customWidth="1"/>
    <col min="8712" max="8958" width="8.90625" style="2"/>
    <col min="8959" max="8959" width="42.08984375" style="2" customWidth="1"/>
    <col min="8960" max="8960" width="14.90625" style="2" customWidth="1"/>
    <col min="8961" max="8961" width="13.453125" style="2" customWidth="1"/>
    <col min="8962" max="8962" width="11.08984375" style="2" customWidth="1"/>
    <col min="8963" max="8966" width="8.90625" style="2"/>
    <col min="8967" max="8967" width="16.08984375" style="2" customWidth="1"/>
    <col min="8968" max="9214" width="8.90625" style="2"/>
    <col min="9215" max="9215" width="42.08984375" style="2" customWidth="1"/>
    <col min="9216" max="9216" width="14.90625" style="2" customWidth="1"/>
    <col min="9217" max="9217" width="13.453125" style="2" customWidth="1"/>
    <col min="9218" max="9218" width="11.08984375" style="2" customWidth="1"/>
    <col min="9219" max="9222" width="8.90625" style="2"/>
    <col min="9223" max="9223" width="16.08984375" style="2" customWidth="1"/>
    <col min="9224" max="9470" width="8.90625" style="2"/>
    <col min="9471" max="9471" width="42.08984375" style="2" customWidth="1"/>
    <col min="9472" max="9472" width="14.90625" style="2" customWidth="1"/>
    <col min="9473" max="9473" width="13.453125" style="2" customWidth="1"/>
    <col min="9474" max="9474" width="11.08984375" style="2" customWidth="1"/>
    <col min="9475" max="9478" width="8.90625" style="2"/>
    <col min="9479" max="9479" width="16.08984375" style="2" customWidth="1"/>
    <col min="9480" max="9726" width="8.90625" style="2"/>
    <col min="9727" max="9727" width="42.08984375" style="2" customWidth="1"/>
    <col min="9728" max="9728" width="14.90625" style="2" customWidth="1"/>
    <col min="9729" max="9729" width="13.453125" style="2" customWidth="1"/>
    <col min="9730" max="9730" width="11.08984375" style="2" customWidth="1"/>
    <col min="9731" max="9734" width="8.90625" style="2"/>
    <col min="9735" max="9735" width="16.08984375" style="2" customWidth="1"/>
    <col min="9736" max="9982" width="8.90625" style="2"/>
    <col min="9983" max="9983" width="42.08984375" style="2" customWidth="1"/>
    <col min="9984" max="9984" width="14.90625" style="2" customWidth="1"/>
    <col min="9985" max="9985" width="13.453125" style="2" customWidth="1"/>
    <col min="9986" max="9986" width="11.08984375" style="2" customWidth="1"/>
    <col min="9987" max="9990" width="8.90625" style="2"/>
    <col min="9991" max="9991" width="16.08984375" style="2" customWidth="1"/>
    <col min="9992" max="10238" width="8.90625" style="2"/>
    <col min="10239" max="10239" width="42.08984375" style="2" customWidth="1"/>
    <col min="10240" max="10240" width="14.90625" style="2" customWidth="1"/>
    <col min="10241" max="10241" width="13.453125" style="2" customWidth="1"/>
    <col min="10242" max="10242" width="11.08984375" style="2" customWidth="1"/>
    <col min="10243" max="10246" width="8.90625" style="2"/>
    <col min="10247" max="10247" width="16.08984375" style="2" customWidth="1"/>
    <col min="10248" max="10494" width="8.90625" style="2"/>
    <col min="10495" max="10495" width="42.08984375" style="2" customWidth="1"/>
    <col min="10496" max="10496" width="14.90625" style="2" customWidth="1"/>
    <col min="10497" max="10497" width="13.453125" style="2" customWidth="1"/>
    <col min="10498" max="10498" width="11.08984375" style="2" customWidth="1"/>
    <col min="10499" max="10502" width="8.90625" style="2"/>
    <col min="10503" max="10503" width="16.08984375" style="2" customWidth="1"/>
    <col min="10504" max="10750" width="8.90625" style="2"/>
    <col min="10751" max="10751" width="42.08984375" style="2" customWidth="1"/>
    <col min="10752" max="10752" width="14.90625" style="2" customWidth="1"/>
    <col min="10753" max="10753" width="13.453125" style="2" customWidth="1"/>
    <col min="10754" max="10754" width="11.08984375" style="2" customWidth="1"/>
    <col min="10755" max="10758" width="8.90625" style="2"/>
    <col min="10759" max="10759" width="16.08984375" style="2" customWidth="1"/>
    <col min="10760" max="11006" width="8.90625" style="2"/>
    <col min="11007" max="11007" width="42.08984375" style="2" customWidth="1"/>
    <col min="11008" max="11008" width="14.90625" style="2" customWidth="1"/>
    <col min="11009" max="11009" width="13.453125" style="2" customWidth="1"/>
    <col min="11010" max="11010" width="11.08984375" style="2" customWidth="1"/>
    <col min="11011" max="11014" width="8.90625" style="2"/>
    <col min="11015" max="11015" width="16.08984375" style="2" customWidth="1"/>
    <col min="11016" max="11262" width="8.90625" style="2"/>
    <col min="11263" max="11263" width="42.08984375" style="2" customWidth="1"/>
    <col min="11264" max="11264" width="14.90625" style="2" customWidth="1"/>
    <col min="11265" max="11265" width="13.453125" style="2" customWidth="1"/>
    <col min="11266" max="11266" width="11.08984375" style="2" customWidth="1"/>
    <col min="11267" max="11270" width="8.90625" style="2"/>
    <col min="11271" max="11271" width="16.08984375" style="2" customWidth="1"/>
    <col min="11272" max="11518" width="8.90625" style="2"/>
    <col min="11519" max="11519" width="42.08984375" style="2" customWidth="1"/>
    <col min="11520" max="11520" width="14.90625" style="2" customWidth="1"/>
    <col min="11521" max="11521" width="13.453125" style="2" customWidth="1"/>
    <col min="11522" max="11522" width="11.08984375" style="2" customWidth="1"/>
    <col min="11523" max="11526" width="8.90625" style="2"/>
    <col min="11527" max="11527" width="16.08984375" style="2" customWidth="1"/>
    <col min="11528" max="11774" width="8.90625" style="2"/>
    <col min="11775" max="11775" width="42.08984375" style="2" customWidth="1"/>
    <col min="11776" max="11776" width="14.90625" style="2" customWidth="1"/>
    <col min="11777" max="11777" width="13.453125" style="2" customWidth="1"/>
    <col min="11778" max="11778" width="11.08984375" style="2" customWidth="1"/>
    <col min="11779" max="11782" width="8.90625" style="2"/>
    <col min="11783" max="11783" width="16.08984375" style="2" customWidth="1"/>
    <col min="11784" max="12030" width="8.90625" style="2"/>
    <col min="12031" max="12031" width="42.08984375" style="2" customWidth="1"/>
    <col min="12032" max="12032" width="14.90625" style="2" customWidth="1"/>
    <col min="12033" max="12033" width="13.453125" style="2" customWidth="1"/>
    <col min="12034" max="12034" width="11.08984375" style="2" customWidth="1"/>
    <col min="12035" max="12038" width="8.90625" style="2"/>
    <col min="12039" max="12039" width="16.08984375" style="2" customWidth="1"/>
    <col min="12040" max="12286" width="8.90625" style="2"/>
    <col min="12287" max="12287" width="42.08984375" style="2" customWidth="1"/>
    <col min="12288" max="12288" width="14.90625" style="2" customWidth="1"/>
    <col min="12289" max="12289" width="13.453125" style="2" customWidth="1"/>
    <col min="12290" max="12290" width="11.08984375" style="2" customWidth="1"/>
    <col min="12291" max="12294" width="8.90625" style="2"/>
    <col min="12295" max="12295" width="16.08984375" style="2" customWidth="1"/>
    <col min="12296" max="12542" width="8.90625" style="2"/>
    <col min="12543" max="12543" width="42.08984375" style="2" customWidth="1"/>
    <col min="12544" max="12544" width="14.90625" style="2" customWidth="1"/>
    <col min="12545" max="12545" width="13.453125" style="2" customWidth="1"/>
    <col min="12546" max="12546" width="11.08984375" style="2" customWidth="1"/>
    <col min="12547" max="12550" width="8.90625" style="2"/>
    <col min="12551" max="12551" width="16.08984375" style="2" customWidth="1"/>
    <col min="12552" max="12798" width="8.90625" style="2"/>
    <col min="12799" max="12799" width="42.08984375" style="2" customWidth="1"/>
    <col min="12800" max="12800" width="14.90625" style="2" customWidth="1"/>
    <col min="12801" max="12801" width="13.453125" style="2" customWidth="1"/>
    <col min="12802" max="12802" width="11.08984375" style="2" customWidth="1"/>
    <col min="12803" max="12806" width="8.90625" style="2"/>
    <col min="12807" max="12807" width="16.08984375" style="2" customWidth="1"/>
    <col min="12808" max="13054" width="8.90625" style="2"/>
    <col min="13055" max="13055" width="42.08984375" style="2" customWidth="1"/>
    <col min="13056" max="13056" width="14.90625" style="2" customWidth="1"/>
    <col min="13057" max="13057" width="13.453125" style="2" customWidth="1"/>
    <col min="13058" max="13058" width="11.08984375" style="2" customWidth="1"/>
    <col min="13059" max="13062" width="8.90625" style="2"/>
    <col min="13063" max="13063" width="16.08984375" style="2" customWidth="1"/>
    <col min="13064" max="13310" width="8.90625" style="2"/>
    <col min="13311" max="13311" width="42.08984375" style="2" customWidth="1"/>
    <col min="13312" max="13312" width="14.90625" style="2" customWidth="1"/>
    <col min="13313" max="13313" width="13.453125" style="2" customWidth="1"/>
    <col min="13314" max="13314" width="11.08984375" style="2" customWidth="1"/>
    <col min="13315" max="13318" width="8.90625" style="2"/>
    <col min="13319" max="13319" width="16.08984375" style="2" customWidth="1"/>
    <col min="13320" max="13566" width="8.90625" style="2"/>
    <col min="13567" max="13567" width="42.08984375" style="2" customWidth="1"/>
    <col min="13568" max="13568" width="14.90625" style="2" customWidth="1"/>
    <col min="13569" max="13569" width="13.453125" style="2" customWidth="1"/>
    <col min="13570" max="13570" width="11.08984375" style="2" customWidth="1"/>
    <col min="13571" max="13574" width="8.90625" style="2"/>
    <col min="13575" max="13575" width="16.08984375" style="2" customWidth="1"/>
    <col min="13576" max="13822" width="8.90625" style="2"/>
    <col min="13823" max="13823" width="42.08984375" style="2" customWidth="1"/>
    <col min="13824" max="13824" width="14.90625" style="2" customWidth="1"/>
    <col min="13825" max="13825" width="13.453125" style="2" customWidth="1"/>
    <col min="13826" max="13826" width="11.08984375" style="2" customWidth="1"/>
    <col min="13827" max="13830" width="8.90625" style="2"/>
    <col min="13831" max="13831" width="16.08984375" style="2" customWidth="1"/>
    <col min="13832" max="14078" width="8.90625" style="2"/>
    <col min="14079" max="14079" width="42.08984375" style="2" customWidth="1"/>
    <col min="14080" max="14080" width="14.90625" style="2" customWidth="1"/>
    <col min="14081" max="14081" width="13.453125" style="2" customWidth="1"/>
    <col min="14082" max="14082" width="11.08984375" style="2" customWidth="1"/>
    <col min="14083" max="14086" width="8.90625" style="2"/>
    <col min="14087" max="14087" width="16.08984375" style="2" customWidth="1"/>
    <col min="14088" max="14334" width="8.90625" style="2"/>
    <col min="14335" max="14335" width="42.08984375" style="2" customWidth="1"/>
    <col min="14336" max="14336" width="14.90625" style="2" customWidth="1"/>
    <col min="14337" max="14337" width="13.453125" style="2" customWidth="1"/>
    <col min="14338" max="14338" width="11.08984375" style="2" customWidth="1"/>
    <col min="14339" max="14342" width="8.90625" style="2"/>
    <col min="14343" max="14343" width="16.08984375" style="2" customWidth="1"/>
    <col min="14344" max="14590" width="8.90625" style="2"/>
    <col min="14591" max="14591" width="42.08984375" style="2" customWidth="1"/>
    <col min="14592" max="14592" width="14.90625" style="2" customWidth="1"/>
    <col min="14593" max="14593" width="13.453125" style="2" customWidth="1"/>
    <col min="14594" max="14594" width="11.08984375" style="2" customWidth="1"/>
    <col min="14595" max="14598" width="8.90625" style="2"/>
    <col min="14599" max="14599" width="16.08984375" style="2" customWidth="1"/>
    <col min="14600" max="14846" width="8.90625" style="2"/>
    <col min="14847" max="14847" width="42.08984375" style="2" customWidth="1"/>
    <col min="14848" max="14848" width="14.90625" style="2" customWidth="1"/>
    <col min="14849" max="14849" width="13.453125" style="2" customWidth="1"/>
    <col min="14850" max="14850" width="11.08984375" style="2" customWidth="1"/>
    <col min="14851" max="14854" width="8.90625" style="2"/>
    <col min="14855" max="14855" width="16.08984375" style="2" customWidth="1"/>
    <col min="14856" max="15102" width="8.90625" style="2"/>
    <col min="15103" max="15103" width="42.08984375" style="2" customWidth="1"/>
    <col min="15104" max="15104" width="14.90625" style="2" customWidth="1"/>
    <col min="15105" max="15105" width="13.453125" style="2" customWidth="1"/>
    <col min="15106" max="15106" width="11.08984375" style="2" customWidth="1"/>
    <col min="15107" max="15110" width="8.90625" style="2"/>
    <col min="15111" max="15111" width="16.08984375" style="2" customWidth="1"/>
    <col min="15112" max="15358" width="8.90625" style="2"/>
    <col min="15359" max="15359" width="42.08984375" style="2" customWidth="1"/>
    <col min="15360" max="15360" width="14.90625" style="2" customWidth="1"/>
    <col min="15361" max="15361" width="13.453125" style="2" customWidth="1"/>
    <col min="15362" max="15362" width="11.08984375" style="2" customWidth="1"/>
    <col min="15363" max="15366" width="8.90625" style="2"/>
    <col min="15367" max="15367" width="16.08984375" style="2" customWidth="1"/>
    <col min="15368" max="15614" width="8.90625" style="2"/>
    <col min="15615" max="15615" width="42.08984375" style="2" customWidth="1"/>
    <col min="15616" max="15616" width="14.90625" style="2" customWidth="1"/>
    <col min="15617" max="15617" width="13.453125" style="2" customWidth="1"/>
    <col min="15618" max="15618" width="11.08984375" style="2" customWidth="1"/>
    <col min="15619" max="15622" width="8.90625" style="2"/>
    <col min="15623" max="15623" width="16.08984375" style="2" customWidth="1"/>
    <col min="15624" max="15870" width="8.90625" style="2"/>
    <col min="15871" max="15871" width="42.08984375" style="2" customWidth="1"/>
    <col min="15872" max="15872" width="14.90625" style="2" customWidth="1"/>
    <col min="15873" max="15873" width="13.453125" style="2" customWidth="1"/>
    <col min="15874" max="15874" width="11.08984375" style="2" customWidth="1"/>
    <col min="15875" max="15878" width="8.90625" style="2"/>
    <col min="15879" max="15879" width="16.08984375" style="2" customWidth="1"/>
    <col min="15880" max="16126" width="8.90625" style="2"/>
    <col min="16127" max="16127" width="42.08984375" style="2" customWidth="1"/>
    <col min="16128" max="16128" width="14.90625" style="2" customWidth="1"/>
    <col min="16129" max="16129" width="13.453125" style="2" customWidth="1"/>
    <col min="16130" max="16130" width="11.08984375" style="2" customWidth="1"/>
    <col min="16131" max="16134" width="8.90625" style="2"/>
    <col min="16135" max="16135" width="16.08984375" style="2" customWidth="1"/>
    <col min="16136" max="16384" width="8.90625" style="2"/>
  </cols>
  <sheetData>
    <row r="1" spans="1:13" x14ac:dyDescent="0.3">
      <c r="A1" s="155" t="s">
        <v>177</v>
      </c>
      <c r="B1" s="155"/>
      <c r="C1" s="155"/>
      <c r="D1" s="156"/>
      <c r="E1" s="156"/>
      <c r="F1" s="156"/>
      <c r="G1" s="157"/>
    </row>
    <row r="2" spans="1:13" x14ac:dyDescent="0.3">
      <c r="A2" s="157"/>
      <c r="B2" s="157"/>
      <c r="C2" s="157"/>
      <c r="D2" s="157"/>
      <c r="E2" s="157"/>
      <c r="F2" s="157"/>
      <c r="G2" s="157"/>
    </row>
    <row r="3" spans="1:13" ht="39" x14ac:dyDescent="0.3">
      <c r="A3" s="159" t="s">
        <v>178</v>
      </c>
      <c r="B3" s="160" t="s">
        <v>151</v>
      </c>
      <c r="C3" s="161" t="s">
        <v>152</v>
      </c>
      <c r="D3" s="161" t="s">
        <v>153</v>
      </c>
      <c r="E3" s="161" t="s">
        <v>154</v>
      </c>
      <c r="F3" s="161" t="s">
        <v>155</v>
      </c>
      <c r="G3" s="162"/>
    </row>
    <row r="4" spans="1:13" x14ac:dyDescent="0.3">
      <c r="A4" s="156"/>
      <c r="B4" s="156"/>
      <c r="C4" s="191"/>
      <c r="D4" s="192"/>
      <c r="E4" s="192"/>
      <c r="F4" s="192"/>
      <c r="G4" s="168"/>
    </row>
    <row r="5" spans="1:13" x14ac:dyDescent="0.3">
      <c r="A5" s="193" t="s">
        <v>179</v>
      </c>
      <c r="B5" s="166">
        <v>5895</v>
      </c>
      <c r="C5" s="9">
        <v>3643</v>
      </c>
      <c r="D5" s="194">
        <v>20.100000000000001</v>
      </c>
      <c r="E5" s="9">
        <v>5854</v>
      </c>
      <c r="F5" s="172">
        <v>18.3</v>
      </c>
      <c r="G5" s="158"/>
      <c r="H5" s="6"/>
      <c r="I5" s="172"/>
      <c r="J5" s="192"/>
      <c r="K5" s="7"/>
      <c r="L5" s="7"/>
      <c r="M5" s="7"/>
    </row>
    <row r="6" spans="1:13" x14ac:dyDescent="0.3">
      <c r="A6" s="156" t="s">
        <v>180</v>
      </c>
      <c r="B6" s="170">
        <v>9851</v>
      </c>
      <c r="C6" s="6">
        <v>4936</v>
      </c>
      <c r="D6" s="195">
        <v>18.5</v>
      </c>
      <c r="E6" s="6">
        <v>9659</v>
      </c>
      <c r="F6" s="172">
        <v>12.7</v>
      </c>
      <c r="G6" s="158"/>
      <c r="H6" s="6"/>
      <c r="I6" s="172"/>
      <c r="J6" s="191"/>
      <c r="K6" s="8"/>
      <c r="L6" s="8"/>
      <c r="M6" s="8"/>
    </row>
    <row r="7" spans="1:13" x14ac:dyDescent="0.3">
      <c r="A7" s="156" t="s">
        <v>181</v>
      </c>
      <c r="B7" s="170">
        <v>7588</v>
      </c>
      <c r="C7" s="6">
        <v>3649</v>
      </c>
      <c r="D7" s="195">
        <v>13.8</v>
      </c>
      <c r="E7" s="6">
        <v>5467</v>
      </c>
      <c r="F7" s="172">
        <v>9.9</v>
      </c>
      <c r="G7" s="158"/>
      <c r="H7" s="196"/>
      <c r="I7" s="172"/>
      <c r="J7" s="191"/>
      <c r="K7" s="8"/>
      <c r="L7" s="8"/>
      <c r="M7" s="8"/>
    </row>
    <row r="8" spans="1:13" x14ac:dyDescent="0.3">
      <c r="A8" s="156"/>
      <c r="B8" s="197"/>
      <c r="C8" s="6"/>
      <c r="D8" s="172"/>
      <c r="E8" s="6"/>
      <c r="F8" s="172"/>
      <c r="G8" s="158"/>
      <c r="I8" s="196"/>
      <c r="J8" s="196"/>
      <c r="K8" s="196"/>
      <c r="L8" s="196"/>
      <c r="M8" s="196"/>
    </row>
    <row r="9" spans="1:13" x14ac:dyDescent="0.3">
      <c r="A9" s="178" t="s">
        <v>173</v>
      </c>
      <c r="B9" s="179">
        <f>SUM(B5:B8)</f>
        <v>23334</v>
      </c>
      <c r="C9" s="179">
        <f t="shared" ref="C9:E9" si="0">SUM(C5:C8)</f>
        <v>12228</v>
      </c>
      <c r="D9" s="198">
        <v>17.5</v>
      </c>
      <c r="E9" s="179">
        <f t="shared" si="0"/>
        <v>20980</v>
      </c>
      <c r="F9" s="198">
        <v>13.5</v>
      </c>
      <c r="G9" s="182"/>
    </row>
    <row r="10" spans="1:13" x14ac:dyDescent="0.3">
      <c r="A10" s="183"/>
      <c r="B10" s="183"/>
      <c r="C10" s="184"/>
      <c r="D10" s="185"/>
      <c r="E10" s="184"/>
      <c r="F10" s="185"/>
      <c r="G10" s="182"/>
    </row>
    <row r="11" spans="1:13" x14ac:dyDescent="0.3">
      <c r="A11" s="199" t="s">
        <v>174</v>
      </c>
      <c r="B11" s="178"/>
      <c r="C11" s="181"/>
      <c r="D11" s="180"/>
      <c r="E11" s="181"/>
      <c r="F11" s="180"/>
      <c r="G11" s="182"/>
    </row>
    <row r="12" spans="1:13" x14ac:dyDescent="0.3">
      <c r="A12" s="158"/>
      <c r="B12" s="158"/>
      <c r="C12" s="158"/>
      <c r="D12" s="158"/>
      <c r="E12" s="158"/>
      <c r="F12" s="187"/>
      <c r="G12" s="158"/>
    </row>
    <row r="13" spans="1:13" ht="13.4" customHeight="1" x14ac:dyDescent="0.3">
      <c r="A13" s="228" t="s">
        <v>176</v>
      </c>
      <c r="B13" s="228"/>
      <c r="C13" s="229"/>
      <c r="D13" s="229"/>
      <c r="E13" s="229"/>
      <c r="F13" s="229"/>
      <c r="G13" s="229"/>
    </row>
    <row r="16" spans="1:13" x14ac:dyDescent="0.3">
      <c r="D16" s="200"/>
      <c r="E16" s="200"/>
      <c r="F16" s="200"/>
    </row>
  </sheetData>
  <mergeCells count="1">
    <mergeCell ref="A13:G13"/>
  </mergeCells>
  <pageMargins left="0.7" right="0.7" top="0.75" bottom="0.75" header="0.3" footer="0.3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F2A8E6-656D-4D72-B30C-AF58A141466E}">
  <dimension ref="A1:I32"/>
  <sheetViews>
    <sheetView topLeftCell="D1" zoomScale="80" zoomScaleNormal="80" workbookViewId="0">
      <selection activeCell="D2" sqref="D2"/>
    </sheetView>
  </sheetViews>
  <sheetFormatPr defaultColWidth="8.90625" defaultRowHeight="13" x14ac:dyDescent="0.35"/>
  <cols>
    <col min="1" max="1" width="8.90625" style="4"/>
    <col min="2" max="2" width="4.08984375" style="4" customWidth="1"/>
    <col min="3" max="3" width="3.453125" style="4" customWidth="1"/>
    <col min="4" max="4" width="8.90625" style="4"/>
    <col min="5" max="5" width="35.08984375" style="4" customWidth="1"/>
    <col min="6" max="6" width="15.08984375" style="4" customWidth="1"/>
    <col min="7" max="16384" width="8.90625" style="4"/>
  </cols>
  <sheetData>
    <row r="1" spans="1:9" x14ac:dyDescent="0.35">
      <c r="D1" s="4" t="s">
        <v>292</v>
      </c>
    </row>
    <row r="2" spans="1:9" x14ac:dyDescent="0.35">
      <c r="F2" s="5"/>
      <c r="G2" s="5"/>
      <c r="H2" s="5"/>
      <c r="I2" s="5"/>
    </row>
    <row r="3" spans="1:9" x14ac:dyDescent="0.3">
      <c r="A3" s="58"/>
      <c r="B3" s="58"/>
      <c r="C3" s="48"/>
      <c r="D3" s="47"/>
    </row>
    <row r="4" spans="1:9" x14ac:dyDescent="0.35">
      <c r="A4" s="4" t="s">
        <v>44</v>
      </c>
      <c r="B4" s="4">
        <v>41</v>
      </c>
    </row>
    <row r="5" spans="1:9" x14ac:dyDescent="0.35">
      <c r="A5" s="4" t="s">
        <v>182</v>
      </c>
      <c r="B5" s="4">
        <v>53</v>
      </c>
    </row>
    <row r="6" spans="1:9" x14ac:dyDescent="0.35">
      <c r="A6" s="4" t="s">
        <v>43</v>
      </c>
      <c r="B6" s="4">
        <v>31</v>
      </c>
    </row>
    <row r="7" spans="1:9" x14ac:dyDescent="0.35">
      <c r="A7" s="4" t="s">
        <v>51</v>
      </c>
      <c r="B7" s="4">
        <v>58</v>
      </c>
    </row>
    <row r="8" spans="1:9" x14ac:dyDescent="0.35">
      <c r="A8" s="4" t="s">
        <v>53</v>
      </c>
      <c r="B8" s="4">
        <v>36</v>
      </c>
    </row>
    <row r="9" spans="1:9" x14ac:dyDescent="0.35">
      <c r="A9" s="4" t="s">
        <v>45</v>
      </c>
      <c r="B9" s="4">
        <v>29</v>
      </c>
    </row>
    <row r="10" spans="1:9" x14ac:dyDescent="0.35">
      <c r="A10" s="4" t="s">
        <v>49</v>
      </c>
      <c r="B10" s="4">
        <v>60</v>
      </c>
    </row>
    <row r="11" spans="1:9" x14ac:dyDescent="0.35">
      <c r="A11" s="4" t="s">
        <v>54</v>
      </c>
      <c r="B11" s="4">
        <v>38</v>
      </c>
    </row>
    <row r="12" spans="1:9" x14ac:dyDescent="0.35">
      <c r="A12" s="4" t="s">
        <v>57</v>
      </c>
      <c r="B12" s="4">
        <v>19</v>
      </c>
    </row>
    <row r="13" spans="1:9" x14ac:dyDescent="0.35">
      <c r="A13" s="4" t="s">
        <v>50</v>
      </c>
      <c r="B13" s="4">
        <v>13</v>
      </c>
    </row>
    <row r="14" spans="1:9" x14ac:dyDescent="0.35">
      <c r="A14" s="4" t="s">
        <v>58</v>
      </c>
      <c r="B14" s="4">
        <v>21</v>
      </c>
    </row>
    <row r="15" spans="1:9" x14ac:dyDescent="0.35">
      <c r="A15" s="4" t="s">
        <v>61</v>
      </c>
      <c r="B15" s="4">
        <v>6</v>
      </c>
    </row>
    <row r="16" spans="1:9" x14ac:dyDescent="0.35">
      <c r="A16" s="4" t="s">
        <v>56</v>
      </c>
      <c r="B16" s="4">
        <v>21</v>
      </c>
    </row>
    <row r="17" spans="1:4" x14ac:dyDescent="0.35">
      <c r="A17" s="4" t="s">
        <v>60</v>
      </c>
      <c r="B17" s="4">
        <v>18</v>
      </c>
    </row>
    <row r="18" spans="1:4" x14ac:dyDescent="0.35">
      <c r="A18" s="4" t="s">
        <v>46</v>
      </c>
      <c r="B18" s="4">
        <v>33</v>
      </c>
    </row>
    <row r="19" spans="1:4" x14ac:dyDescent="0.35">
      <c r="A19" s="4" t="s">
        <v>48</v>
      </c>
      <c r="B19" s="4">
        <v>19</v>
      </c>
    </row>
    <row r="20" spans="1:4" x14ac:dyDescent="0.35">
      <c r="A20" s="4" t="s">
        <v>62</v>
      </c>
      <c r="B20" s="4">
        <v>6</v>
      </c>
    </row>
    <row r="21" spans="1:4" x14ac:dyDescent="0.35">
      <c r="A21" s="4" t="s">
        <v>59</v>
      </c>
      <c r="B21" s="4">
        <v>12</v>
      </c>
    </row>
    <row r="22" spans="1:4" x14ac:dyDescent="0.35">
      <c r="A22" s="4" t="s">
        <v>55</v>
      </c>
      <c r="B22" s="4">
        <v>1</v>
      </c>
    </row>
    <row r="23" spans="1:4" x14ac:dyDescent="0.35">
      <c r="A23" s="4" t="s">
        <v>52</v>
      </c>
      <c r="B23" s="4">
        <v>31</v>
      </c>
    </row>
    <row r="32" spans="1:4" x14ac:dyDescent="0.35">
      <c r="D32" s="4" t="s">
        <v>183</v>
      </c>
    </row>
  </sheetData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8270CA-DFB3-4A25-8399-BE42285B92BB}">
  <dimension ref="A1:F25"/>
  <sheetViews>
    <sheetView topLeftCell="F1" zoomScale="80" zoomScaleNormal="80" workbookViewId="0">
      <selection activeCell="F2" sqref="F2"/>
    </sheetView>
  </sheetViews>
  <sheetFormatPr defaultColWidth="8.90625" defaultRowHeight="13" x14ac:dyDescent="0.3"/>
  <cols>
    <col min="1" max="1" width="12" style="2" customWidth="1"/>
    <col min="2" max="2" width="9.90625" style="2" bestFit="1" customWidth="1"/>
    <col min="3" max="3" width="11.08984375" style="2" customWidth="1"/>
    <col min="4" max="4" width="10.453125" style="2" customWidth="1"/>
    <col min="5" max="16384" width="8.90625" style="2"/>
  </cols>
  <sheetData>
    <row r="1" spans="1:6" x14ac:dyDescent="0.3">
      <c r="F1" s="2" t="s">
        <v>293</v>
      </c>
    </row>
    <row r="3" spans="1:6" ht="26" x14ac:dyDescent="0.3">
      <c r="B3" s="201" t="s">
        <v>184</v>
      </c>
      <c r="C3" s="201" t="s">
        <v>185</v>
      </c>
      <c r="D3" s="201" t="s">
        <v>186</v>
      </c>
    </row>
    <row r="4" spans="1:6" x14ac:dyDescent="0.3">
      <c r="A4" s="56" t="s">
        <v>187</v>
      </c>
      <c r="B4" s="202">
        <v>104553</v>
      </c>
      <c r="C4" s="202">
        <v>1844574</v>
      </c>
      <c r="D4" s="55" t="s">
        <v>138</v>
      </c>
    </row>
    <row r="5" spans="1:6" x14ac:dyDescent="0.3">
      <c r="A5" s="56" t="s">
        <v>188</v>
      </c>
      <c r="B5" s="202">
        <v>2900</v>
      </c>
      <c r="C5" s="202">
        <v>16389</v>
      </c>
      <c r="D5" s="55" t="s">
        <v>138</v>
      </c>
    </row>
    <row r="6" spans="1:6" x14ac:dyDescent="0.3">
      <c r="A6" s="56" t="s">
        <v>189</v>
      </c>
      <c r="B6" s="202">
        <v>28133</v>
      </c>
      <c r="C6" s="202">
        <v>44890</v>
      </c>
      <c r="D6" s="202">
        <v>10728</v>
      </c>
    </row>
    <row r="7" spans="1:6" x14ac:dyDescent="0.3">
      <c r="A7" s="56" t="s">
        <v>190</v>
      </c>
      <c r="B7" s="202">
        <v>113149</v>
      </c>
      <c r="C7" s="202">
        <v>755045</v>
      </c>
      <c r="D7" s="202">
        <v>394347</v>
      </c>
    </row>
    <row r="8" spans="1:6" ht="26" x14ac:dyDescent="0.3">
      <c r="A8" s="56" t="s">
        <v>191</v>
      </c>
      <c r="B8" s="202">
        <v>13527</v>
      </c>
      <c r="C8" s="202">
        <v>1120860</v>
      </c>
      <c r="D8" s="202">
        <v>91541</v>
      </c>
    </row>
    <row r="9" spans="1:6" x14ac:dyDescent="0.3">
      <c r="A9" s="56" t="s">
        <v>192</v>
      </c>
      <c r="B9" s="202">
        <v>391603</v>
      </c>
      <c r="C9" s="202">
        <v>7977833</v>
      </c>
      <c r="D9" s="202">
        <v>2254806</v>
      </c>
    </row>
    <row r="10" spans="1:6" ht="26" x14ac:dyDescent="0.3">
      <c r="A10" s="56" t="s">
        <v>193</v>
      </c>
      <c r="B10" s="202">
        <v>80899</v>
      </c>
      <c r="C10" s="202">
        <v>1349085</v>
      </c>
      <c r="D10" s="202">
        <v>281345</v>
      </c>
    </row>
    <row r="11" spans="1:6" ht="26" x14ac:dyDescent="0.3">
      <c r="A11" s="56" t="s">
        <v>194</v>
      </c>
      <c r="B11" s="202">
        <v>2462283</v>
      </c>
      <c r="C11" s="202">
        <v>1379972</v>
      </c>
      <c r="D11" s="202">
        <v>2372676</v>
      </c>
    </row>
    <row r="12" spans="1:6" x14ac:dyDescent="0.3">
      <c r="A12" s="56" t="s">
        <v>195</v>
      </c>
      <c r="B12" s="202">
        <v>170704</v>
      </c>
      <c r="C12" s="202">
        <v>1115995</v>
      </c>
      <c r="D12" s="202">
        <v>512320</v>
      </c>
    </row>
    <row r="13" spans="1:6" x14ac:dyDescent="0.3">
      <c r="A13" s="56" t="s">
        <v>196</v>
      </c>
      <c r="B13" s="202">
        <v>20350</v>
      </c>
      <c r="C13" s="202">
        <v>181300</v>
      </c>
      <c r="D13" s="202">
        <v>158500</v>
      </c>
    </row>
    <row r="14" spans="1:6" x14ac:dyDescent="0.3">
      <c r="A14" s="56" t="s">
        <v>197</v>
      </c>
      <c r="B14" s="202">
        <v>196984</v>
      </c>
      <c r="C14" s="202">
        <v>236554</v>
      </c>
      <c r="D14" s="202">
        <v>143962</v>
      </c>
    </row>
    <row r="15" spans="1:6" x14ac:dyDescent="0.3">
      <c r="A15" s="56" t="s">
        <v>198</v>
      </c>
      <c r="B15" s="202">
        <v>200201</v>
      </c>
      <c r="C15" s="202">
        <v>517757</v>
      </c>
      <c r="D15" s="202">
        <v>263720</v>
      </c>
    </row>
    <row r="16" spans="1:6" x14ac:dyDescent="0.3">
      <c r="A16" s="56" t="s">
        <v>199</v>
      </c>
      <c r="B16" s="202">
        <v>772000</v>
      </c>
      <c r="C16" s="202">
        <v>672200</v>
      </c>
      <c r="D16" s="202">
        <v>342450</v>
      </c>
    </row>
    <row r="17" spans="1:6" x14ac:dyDescent="0.3">
      <c r="A17" s="56" t="s">
        <v>200</v>
      </c>
      <c r="B17" s="202">
        <v>413580</v>
      </c>
      <c r="C17" s="202">
        <v>43615</v>
      </c>
      <c r="D17" s="202">
        <v>69698</v>
      </c>
    </row>
    <row r="18" spans="1:6" x14ac:dyDescent="0.3">
      <c r="A18" s="56" t="s">
        <v>201</v>
      </c>
      <c r="B18" s="202">
        <v>557956</v>
      </c>
      <c r="C18" s="202">
        <v>157780</v>
      </c>
      <c r="D18" s="202">
        <v>103654</v>
      </c>
    </row>
    <row r="19" spans="1:6" x14ac:dyDescent="0.3">
      <c r="A19" s="56" t="s">
        <v>202</v>
      </c>
      <c r="B19" s="202">
        <v>4054996</v>
      </c>
      <c r="C19" s="202">
        <v>568772</v>
      </c>
      <c r="D19" s="202">
        <v>2234932</v>
      </c>
    </row>
    <row r="20" spans="1:6" x14ac:dyDescent="0.3">
      <c r="A20" s="56" t="s">
        <v>203</v>
      </c>
      <c r="B20" s="202">
        <v>32903</v>
      </c>
      <c r="C20" s="202">
        <v>27260</v>
      </c>
      <c r="D20" s="202">
        <v>26024</v>
      </c>
    </row>
    <row r="21" spans="1:6" x14ac:dyDescent="0.3">
      <c r="A21" s="56" t="s">
        <v>204</v>
      </c>
      <c r="B21" s="202">
        <v>167840</v>
      </c>
      <c r="C21" s="202">
        <v>31432</v>
      </c>
      <c r="D21" s="202">
        <v>68583</v>
      </c>
    </row>
    <row r="22" spans="1:6" x14ac:dyDescent="0.3">
      <c r="A22" s="56" t="s">
        <v>205</v>
      </c>
      <c r="B22" s="202">
        <v>819604</v>
      </c>
      <c r="C22" s="202">
        <v>1933646</v>
      </c>
      <c r="D22" s="202">
        <v>2048648</v>
      </c>
    </row>
    <row r="23" spans="1:6" x14ac:dyDescent="0.3">
      <c r="A23" s="56" t="s">
        <v>206</v>
      </c>
      <c r="B23" s="202">
        <v>141030</v>
      </c>
      <c r="C23" s="202">
        <v>309178</v>
      </c>
      <c r="D23" s="202">
        <v>92212</v>
      </c>
    </row>
    <row r="24" spans="1:6" x14ac:dyDescent="0.3">
      <c r="B24" s="203"/>
      <c r="C24" s="203"/>
      <c r="D24" s="203"/>
    </row>
    <row r="25" spans="1:6" x14ac:dyDescent="0.3">
      <c r="F25" s="2" t="s">
        <v>207</v>
      </c>
    </row>
  </sheetData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700E6-58E9-41AC-98E6-A1DAC1C01033}">
  <dimension ref="A1:F26"/>
  <sheetViews>
    <sheetView topLeftCell="F1" zoomScale="90" zoomScaleNormal="90" workbookViewId="0">
      <selection activeCell="F2" sqref="F2"/>
    </sheetView>
  </sheetViews>
  <sheetFormatPr defaultColWidth="8.90625" defaultRowHeight="13" x14ac:dyDescent="0.3"/>
  <cols>
    <col min="1" max="1" width="15.54296875" style="10" customWidth="1"/>
    <col min="2" max="3" width="5.453125" style="10" customWidth="1"/>
    <col min="4" max="4" width="6.08984375" style="10" customWidth="1"/>
    <col min="5" max="16384" width="8.90625" style="10"/>
  </cols>
  <sheetData>
    <row r="1" spans="1:6" x14ac:dyDescent="0.3">
      <c r="B1" s="30">
        <v>2023</v>
      </c>
      <c r="C1" s="30">
        <v>2024</v>
      </c>
      <c r="D1" s="49" t="s">
        <v>208</v>
      </c>
      <c r="F1" s="10" t="s">
        <v>294</v>
      </c>
    </row>
    <row r="2" spans="1:6" x14ac:dyDescent="0.3">
      <c r="A2" s="54" t="s">
        <v>45</v>
      </c>
      <c r="B2" s="10">
        <v>593</v>
      </c>
      <c r="C2" s="10">
        <v>601</v>
      </c>
      <c r="D2" s="51">
        <f>SUM(C2-B2)/B2*100</f>
        <v>1.3490725126475547</v>
      </c>
    </row>
    <row r="3" spans="1:6" x14ac:dyDescent="0.3">
      <c r="A3" s="54" t="s">
        <v>53</v>
      </c>
      <c r="B3" s="10">
        <v>465</v>
      </c>
      <c r="C3" s="10">
        <v>472</v>
      </c>
      <c r="D3" s="51">
        <f t="shared" ref="D3:D22" si="0">SUM(C3-B3)/B3*100</f>
        <v>1.5053763440860215</v>
      </c>
    </row>
    <row r="4" spans="1:6" x14ac:dyDescent="0.3">
      <c r="A4" s="54" t="s">
        <v>51</v>
      </c>
      <c r="B4" s="10">
        <v>464</v>
      </c>
      <c r="C4" s="10">
        <v>467</v>
      </c>
      <c r="D4" s="51">
        <f t="shared" si="0"/>
        <v>0.64655172413793105</v>
      </c>
    </row>
    <row r="5" spans="1:6" x14ac:dyDescent="0.3">
      <c r="A5" s="54" t="s">
        <v>43</v>
      </c>
      <c r="B5" s="10">
        <v>402</v>
      </c>
      <c r="C5" s="10">
        <v>402</v>
      </c>
      <c r="D5" s="51">
        <f t="shared" si="0"/>
        <v>0</v>
      </c>
    </row>
    <row r="6" spans="1:6" x14ac:dyDescent="0.3">
      <c r="A6" s="54" t="s">
        <v>47</v>
      </c>
      <c r="B6" s="10">
        <v>390</v>
      </c>
      <c r="C6" s="10">
        <v>402</v>
      </c>
      <c r="D6" s="51">
        <f t="shared" si="0"/>
        <v>3.0769230769230771</v>
      </c>
    </row>
    <row r="7" spans="1:6" x14ac:dyDescent="0.3">
      <c r="A7" s="54" t="s">
        <v>54</v>
      </c>
      <c r="B7" s="10">
        <v>349</v>
      </c>
      <c r="C7" s="10">
        <v>365</v>
      </c>
      <c r="D7" s="51">
        <f t="shared" si="0"/>
        <v>4.5845272206303722</v>
      </c>
    </row>
    <row r="8" spans="1:6" x14ac:dyDescent="0.3">
      <c r="A8" s="54" t="s">
        <v>49</v>
      </c>
      <c r="B8" s="10">
        <v>343</v>
      </c>
      <c r="C8" s="10">
        <v>343</v>
      </c>
      <c r="D8" s="51">
        <f t="shared" si="0"/>
        <v>0</v>
      </c>
    </row>
    <row r="9" spans="1:6" x14ac:dyDescent="0.3">
      <c r="A9" s="54" t="s">
        <v>59</v>
      </c>
      <c r="B9" s="10">
        <v>301</v>
      </c>
      <c r="C9" s="10">
        <v>302</v>
      </c>
      <c r="D9" s="51">
        <f t="shared" si="0"/>
        <v>0.33222591362126247</v>
      </c>
    </row>
    <row r="10" spans="1:6" x14ac:dyDescent="0.3">
      <c r="A10" s="54" t="s">
        <v>52</v>
      </c>
      <c r="B10" s="10">
        <v>279</v>
      </c>
      <c r="C10" s="10">
        <v>289</v>
      </c>
      <c r="D10" s="51">
        <f t="shared" si="0"/>
        <v>3.5842293906810032</v>
      </c>
    </row>
    <row r="11" spans="1:6" x14ac:dyDescent="0.3">
      <c r="A11" s="54" t="s">
        <v>44</v>
      </c>
      <c r="B11" s="10">
        <v>270</v>
      </c>
      <c r="C11" s="10">
        <v>271</v>
      </c>
      <c r="D11" s="51">
        <f t="shared" si="0"/>
        <v>0.37037037037037041</v>
      </c>
    </row>
    <row r="12" spans="1:6" x14ac:dyDescent="0.3">
      <c r="A12" s="54" t="s">
        <v>57</v>
      </c>
      <c r="B12" s="10">
        <v>270</v>
      </c>
      <c r="C12" s="10">
        <v>270</v>
      </c>
      <c r="D12" s="51">
        <f t="shared" si="0"/>
        <v>0</v>
      </c>
    </row>
    <row r="13" spans="1:6" x14ac:dyDescent="0.3">
      <c r="A13" s="54" t="s">
        <v>46</v>
      </c>
      <c r="B13" s="10">
        <v>243</v>
      </c>
      <c r="C13" s="10">
        <v>270</v>
      </c>
      <c r="D13" s="51">
        <f t="shared" si="0"/>
        <v>11.111111111111111</v>
      </c>
    </row>
    <row r="14" spans="1:6" x14ac:dyDescent="0.3">
      <c r="A14" s="54" t="s">
        <v>61</v>
      </c>
      <c r="B14" s="10">
        <v>221</v>
      </c>
      <c r="C14" s="10">
        <v>225</v>
      </c>
      <c r="D14" s="51">
        <f t="shared" si="0"/>
        <v>1.809954751131222</v>
      </c>
    </row>
    <row r="15" spans="1:6" x14ac:dyDescent="0.3">
      <c r="A15" s="54" t="s">
        <v>48</v>
      </c>
      <c r="B15" s="10">
        <v>181</v>
      </c>
      <c r="C15" s="10">
        <v>181</v>
      </c>
      <c r="D15" s="51">
        <f t="shared" si="0"/>
        <v>0</v>
      </c>
    </row>
    <row r="16" spans="1:6" x14ac:dyDescent="0.3">
      <c r="A16" s="54" t="s">
        <v>62</v>
      </c>
      <c r="B16" s="10">
        <v>159</v>
      </c>
      <c r="C16" s="10">
        <v>159</v>
      </c>
      <c r="D16" s="51">
        <f t="shared" si="0"/>
        <v>0</v>
      </c>
    </row>
    <row r="17" spans="1:6" x14ac:dyDescent="0.3">
      <c r="A17" s="54" t="s">
        <v>58</v>
      </c>
      <c r="B17" s="10">
        <v>155</v>
      </c>
      <c r="C17" s="10">
        <v>157</v>
      </c>
      <c r="D17" s="51">
        <f t="shared" si="0"/>
        <v>1.2903225806451613</v>
      </c>
    </row>
    <row r="18" spans="1:6" x14ac:dyDescent="0.3">
      <c r="A18" s="10" t="s">
        <v>60</v>
      </c>
      <c r="B18" s="10">
        <v>149</v>
      </c>
      <c r="C18" s="10">
        <v>150</v>
      </c>
      <c r="D18" s="51">
        <f t="shared" si="0"/>
        <v>0.67114093959731547</v>
      </c>
    </row>
    <row r="19" spans="1:6" x14ac:dyDescent="0.3">
      <c r="A19" s="54" t="s">
        <v>209</v>
      </c>
      <c r="B19" s="10">
        <v>105</v>
      </c>
      <c r="C19" s="10">
        <v>105</v>
      </c>
      <c r="D19" s="51">
        <f t="shared" si="0"/>
        <v>0</v>
      </c>
    </row>
    <row r="20" spans="1:6" x14ac:dyDescent="0.3">
      <c r="A20" s="54" t="s">
        <v>210</v>
      </c>
      <c r="B20" s="10">
        <v>103</v>
      </c>
      <c r="C20" s="10">
        <v>103</v>
      </c>
      <c r="D20" s="51">
        <f t="shared" si="0"/>
        <v>0</v>
      </c>
    </row>
    <row r="21" spans="1:6" x14ac:dyDescent="0.3">
      <c r="A21" s="54" t="s">
        <v>56</v>
      </c>
      <c r="B21" s="10">
        <v>69</v>
      </c>
      <c r="C21" s="10">
        <v>69</v>
      </c>
      <c r="D21" s="51">
        <f t="shared" si="0"/>
        <v>0</v>
      </c>
    </row>
    <row r="22" spans="1:6" x14ac:dyDescent="0.3">
      <c r="A22" s="54" t="s">
        <v>55</v>
      </c>
      <c r="B22" s="10">
        <v>36</v>
      </c>
      <c r="C22" s="10">
        <v>36</v>
      </c>
      <c r="D22" s="51">
        <f t="shared" si="0"/>
        <v>0</v>
      </c>
    </row>
    <row r="24" spans="1:6" x14ac:dyDescent="0.3">
      <c r="A24" s="54" t="s">
        <v>13</v>
      </c>
      <c r="B24" s="10">
        <f>SUM(B2:B22)</f>
        <v>5547</v>
      </c>
      <c r="C24" s="10">
        <f>SUM(C2:C22)</f>
        <v>5639</v>
      </c>
      <c r="D24" s="51">
        <f>SUM(C24-B24)/B24*100</f>
        <v>1.6585541734270779</v>
      </c>
    </row>
    <row r="26" spans="1:6" x14ac:dyDescent="0.3">
      <c r="C26" s="30"/>
      <c r="F26" s="10" t="s">
        <v>211</v>
      </c>
    </row>
  </sheetData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B07B1D-A61E-4425-8642-7AA33C5CC36D}">
  <dimension ref="A1:F38"/>
  <sheetViews>
    <sheetView topLeftCell="F1" zoomScale="80" zoomScaleNormal="80" workbookViewId="0">
      <selection activeCell="F2" sqref="F2"/>
    </sheetView>
  </sheetViews>
  <sheetFormatPr defaultColWidth="8.90625" defaultRowHeight="13" x14ac:dyDescent="0.3"/>
  <cols>
    <col min="1" max="1" width="14.453125" style="3" customWidth="1"/>
    <col min="2" max="2" width="5.453125" style="3" customWidth="1"/>
    <col min="3" max="3" width="5.54296875" style="3" customWidth="1"/>
    <col min="4" max="16384" width="8.90625" style="3"/>
  </cols>
  <sheetData>
    <row r="1" spans="1:6" x14ac:dyDescent="0.3">
      <c r="F1" s="3" t="s">
        <v>295</v>
      </c>
    </row>
    <row r="3" spans="1:6" x14ac:dyDescent="0.3">
      <c r="A3" s="47" t="s">
        <v>67</v>
      </c>
      <c r="B3" s="230" t="s">
        <v>212</v>
      </c>
      <c r="C3" s="230"/>
      <c r="D3" s="230"/>
    </row>
    <row r="4" spans="1:6" x14ac:dyDescent="0.3">
      <c r="B4" s="47">
        <v>2023</v>
      </c>
      <c r="C4" s="47">
        <v>2024</v>
      </c>
      <c r="D4" s="49" t="s">
        <v>208</v>
      </c>
    </row>
    <row r="5" spans="1:6" x14ac:dyDescent="0.3">
      <c r="A5" s="50" t="s">
        <v>213</v>
      </c>
      <c r="B5" s="11">
        <v>4</v>
      </c>
      <c r="C5" s="11">
        <v>4</v>
      </c>
      <c r="D5" s="51">
        <f>SUM(C5-B5)/B5*100</f>
        <v>0</v>
      </c>
    </row>
    <row r="6" spans="1:6" x14ac:dyDescent="0.3">
      <c r="A6" s="50" t="s">
        <v>214</v>
      </c>
      <c r="B6" s="11">
        <v>38</v>
      </c>
      <c r="C6" s="11">
        <v>38</v>
      </c>
      <c r="D6" s="51">
        <f t="shared" ref="D6:D17" si="0">SUM(C6-B6)/B6*100</f>
        <v>0</v>
      </c>
    </row>
    <row r="7" spans="1:6" ht="26" x14ac:dyDescent="0.3">
      <c r="A7" s="50" t="s">
        <v>215</v>
      </c>
      <c r="B7" s="11">
        <v>50</v>
      </c>
      <c r="C7" s="11">
        <v>52</v>
      </c>
      <c r="D7" s="51">
        <f t="shared" si="0"/>
        <v>4</v>
      </c>
    </row>
    <row r="8" spans="1:6" ht="39" x14ac:dyDescent="0.3">
      <c r="A8" s="50" t="s">
        <v>216</v>
      </c>
      <c r="B8" s="11">
        <v>165</v>
      </c>
      <c r="C8" s="11">
        <v>166</v>
      </c>
      <c r="D8" s="51">
        <f t="shared" si="0"/>
        <v>0.60606060606060608</v>
      </c>
    </row>
    <row r="9" spans="1:6" ht="39" x14ac:dyDescent="0.3">
      <c r="A9" s="50" t="s">
        <v>217</v>
      </c>
      <c r="B9" s="11">
        <v>168</v>
      </c>
      <c r="C9" s="11">
        <v>172</v>
      </c>
      <c r="D9" s="51">
        <f t="shared" si="0"/>
        <v>2.3809523809523809</v>
      </c>
    </row>
    <row r="10" spans="1:6" ht="52" x14ac:dyDescent="0.3">
      <c r="A10" s="50" t="s">
        <v>218</v>
      </c>
      <c r="B10" s="11">
        <v>171</v>
      </c>
      <c r="C10" s="11">
        <v>173</v>
      </c>
      <c r="D10" s="51">
        <f t="shared" si="0"/>
        <v>1.1695906432748537</v>
      </c>
    </row>
    <row r="11" spans="1:6" ht="26" x14ac:dyDescent="0.3">
      <c r="A11" s="50" t="s">
        <v>219</v>
      </c>
      <c r="B11" s="11">
        <v>353</v>
      </c>
      <c r="C11" s="11">
        <v>384</v>
      </c>
      <c r="D11" s="51">
        <f t="shared" si="0"/>
        <v>8.7818696883852692</v>
      </c>
    </row>
    <row r="12" spans="1:6" x14ac:dyDescent="0.3">
      <c r="A12" s="50" t="s">
        <v>4</v>
      </c>
      <c r="B12" s="11">
        <v>530</v>
      </c>
      <c r="C12" s="11">
        <v>530</v>
      </c>
      <c r="D12" s="51">
        <f t="shared" si="0"/>
        <v>0</v>
      </c>
    </row>
    <row r="13" spans="1:6" ht="39" x14ac:dyDescent="0.3">
      <c r="A13" s="50" t="s">
        <v>220</v>
      </c>
      <c r="B13" s="11">
        <v>832</v>
      </c>
      <c r="C13" s="11">
        <v>839</v>
      </c>
      <c r="D13" s="51">
        <f t="shared" si="0"/>
        <v>0.84134615384615385</v>
      </c>
    </row>
    <row r="14" spans="1:6" ht="39" x14ac:dyDescent="0.3">
      <c r="A14" s="50" t="s">
        <v>221</v>
      </c>
      <c r="B14" s="11">
        <v>1597</v>
      </c>
      <c r="C14" s="11">
        <v>1611</v>
      </c>
      <c r="D14" s="51">
        <f t="shared" si="0"/>
        <v>0.87664370695053218</v>
      </c>
    </row>
    <row r="15" spans="1:6" ht="65" x14ac:dyDescent="0.3">
      <c r="A15" s="50" t="s">
        <v>222</v>
      </c>
      <c r="B15" s="11">
        <v>1639</v>
      </c>
      <c r="C15" s="11">
        <v>1670</v>
      </c>
      <c r="D15" s="51">
        <f t="shared" si="0"/>
        <v>1.8913971934106162</v>
      </c>
    </row>
    <row r="16" spans="1:6" x14ac:dyDescent="0.3">
      <c r="A16" s="50"/>
      <c r="B16" s="11"/>
      <c r="C16" s="11"/>
      <c r="D16" s="51"/>
    </row>
    <row r="17" spans="1:6" x14ac:dyDescent="0.3">
      <c r="A17" s="52" t="s">
        <v>13</v>
      </c>
      <c r="B17" s="204">
        <f>SUM(B5:B15)</f>
        <v>5547</v>
      </c>
      <c r="C17" s="204">
        <f>SUM(C5:C15)</f>
        <v>5639</v>
      </c>
      <c r="D17" s="51">
        <f t="shared" si="0"/>
        <v>1.6585541734270779</v>
      </c>
    </row>
    <row r="18" spans="1:6" x14ac:dyDescent="0.3">
      <c r="A18" s="50"/>
      <c r="B18" s="10"/>
      <c r="C18" s="10"/>
    </row>
    <row r="19" spans="1:6" x14ac:dyDescent="0.3">
      <c r="A19" s="50"/>
      <c r="B19" s="10"/>
    </row>
    <row r="20" spans="1:6" x14ac:dyDescent="0.3">
      <c r="A20" s="50"/>
      <c r="B20" s="10"/>
    </row>
    <row r="21" spans="1:6" x14ac:dyDescent="0.3">
      <c r="A21" s="50"/>
      <c r="B21" s="10"/>
    </row>
    <row r="22" spans="1:6" x14ac:dyDescent="0.3">
      <c r="A22" s="50"/>
      <c r="B22" s="10"/>
    </row>
    <row r="23" spans="1:6" x14ac:dyDescent="0.3">
      <c r="A23" s="50"/>
      <c r="B23" s="10"/>
    </row>
    <row r="24" spans="1:6" x14ac:dyDescent="0.3">
      <c r="A24" s="50"/>
      <c r="B24" s="10"/>
    </row>
    <row r="25" spans="1:6" x14ac:dyDescent="0.3">
      <c r="A25" s="50"/>
      <c r="B25" s="10"/>
    </row>
    <row r="26" spans="1:6" x14ac:dyDescent="0.3">
      <c r="A26" s="50"/>
      <c r="B26" s="10"/>
    </row>
    <row r="27" spans="1:6" x14ac:dyDescent="0.3">
      <c r="A27" s="50"/>
      <c r="B27" s="10"/>
    </row>
    <row r="28" spans="1:6" x14ac:dyDescent="0.3">
      <c r="A28" s="50"/>
      <c r="B28" s="10"/>
    </row>
    <row r="29" spans="1:6" x14ac:dyDescent="0.3">
      <c r="A29" s="50"/>
      <c r="B29" s="53"/>
    </row>
    <row r="30" spans="1:6" x14ac:dyDescent="0.3">
      <c r="A30" s="50"/>
      <c r="B30" s="53"/>
      <c r="F30" s="3" t="s">
        <v>211</v>
      </c>
    </row>
    <row r="38" spans="3:3" x14ac:dyDescent="0.3">
      <c r="C38" s="10" t="s">
        <v>223</v>
      </c>
    </row>
  </sheetData>
  <mergeCells count="1">
    <mergeCell ref="B3:D3"/>
  </mergeCells>
  <pageMargins left="0.7" right="0.7" top="0.75" bottom="0.75" header="0.3" footer="0.3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65F546-1350-4B1A-9573-0DCA100061C1}">
  <dimension ref="A3:E44"/>
  <sheetViews>
    <sheetView topLeftCell="A20" zoomScale="80" zoomScaleNormal="80" workbookViewId="0">
      <selection activeCell="A21" sqref="A21"/>
    </sheetView>
  </sheetViews>
  <sheetFormatPr defaultColWidth="8.90625" defaultRowHeight="13" x14ac:dyDescent="0.3"/>
  <cols>
    <col min="1" max="1" width="22" style="10" customWidth="1"/>
    <col min="2" max="2" width="9.08984375" style="10" customWidth="1"/>
    <col min="3" max="3" width="10.90625" style="10" bestFit="1" customWidth="1"/>
    <col min="4" max="4" width="13" style="10" customWidth="1"/>
    <col min="5" max="5" width="7" style="10" bestFit="1" customWidth="1"/>
    <col min="6" max="6" width="32.54296875" style="10" bestFit="1" customWidth="1"/>
    <col min="7" max="7" width="18.90625" style="10" bestFit="1" customWidth="1"/>
    <col min="8" max="16384" width="8.90625" style="10"/>
  </cols>
  <sheetData>
    <row r="3" spans="1:5" x14ac:dyDescent="0.3">
      <c r="A3" s="10" t="s">
        <v>224</v>
      </c>
      <c r="B3" s="46" t="s">
        <v>225</v>
      </c>
      <c r="C3" s="46" t="s">
        <v>226</v>
      </c>
      <c r="D3" s="46" t="s">
        <v>227</v>
      </c>
      <c r="E3" s="46" t="s">
        <v>228</v>
      </c>
    </row>
    <row r="4" spans="1:5" x14ac:dyDescent="0.3">
      <c r="A4" s="10" t="s">
        <v>162</v>
      </c>
      <c r="B4" s="10">
        <v>182.1</v>
      </c>
      <c r="C4" s="10">
        <v>267.60000000000002</v>
      </c>
      <c r="D4" s="10">
        <v>239.1</v>
      </c>
      <c r="E4" s="10">
        <v>218.5</v>
      </c>
    </row>
    <row r="5" spans="1:5" x14ac:dyDescent="0.3">
      <c r="A5" s="10" t="s">
        <v>229</v>
      </c>
      <c r="B5" s="10">
        <v>218.8</v>
      </c>
      <c r="C5" s="10">
        <v>203.7</v>
      </c>
      <c r="D5" s="10">
        <v>175</v>
      </c>
      <c r="E5" s="10">
        <v>173.8</v>
      </c>
    </row>
    <row r="6" spans="1:5" x14ac:dyDescent="0.3">
      <c r="A6" s="10" t="s">
        <v>119</v>
      </c>
      <c r="B6" s="10">
        <v>139.1</v>
      </c>
      <c r="C6" s="10">
        <v>146.4</v>
      </c>
      <c r="D6" s="10">
        <v>193.6</v>
      </c>
      <c r="E6" s="10">
        <v>310.39999999999998</v>
      </c>
    </row>
    <row r="7" spans="1:5" x14ac:dyDescent="0.3">
      <c r="A7" s="10" t="s">
        <v>230</v>
      </c>
      <c r="B7" s="10">
        <v>85.7</v>
      </c>
      <c r="C7" s="10">
        <v>145.1</v>
      </c>
      <c r="D7" s="10">
        <v>213.1</v>
      </c>
      <c r="E7" s="10">
        <v>241.4</v>
      </c>
    </row>
    <row r="8" spans="1:5" x14ac:dyDescent="0.3">
      <c r="A8" s="10" t="s">
        <v>231</v>
      </c>
      <c r="B8" s="10">
        <v>0</v>
      </c>
      <c r="C8" s="10">
        <v>9.1</v>
      </c>
      <c r="D8" s="10">
        <v>114</v>
      </c>
      <c r="E8" s="10">
        <v>113.9</v>
      </c>
    </row>
    <row r="9" spans="1:5" x14ac:dyDescent="0.3">
      <c r="A9" s="10" t="s">
        <v>232</v>
      </c>
      <c r="B9" s="10">
        <v>81.900000000000006</v>
      </c>
      <c r="C9" s="10">
        <v>143.1</v>
      </c>
      <c r="D9" s="10">
        <v>124.2</v>
      </c>
      <c r="E9" s="10">
        <v>97.6</v>
      </c>
    </row>
    <row r="10" spans="1:5" x14ac:dyDescent="0.3">
      <c r="A10" s="10" t="s">
        <v>233</v>
      </c>
      <c r="B10" s="10">
        <v>27.3</v>
      </c>
      <c r="C10" s="10">
        <v>41.6</v>
      </c>
      <c r="D10" s="10">
        <v>45.9</v>
      </c>
      <c r="E10" s="10">
        <v>32.200000000000003</v>
      </c>
    </row>
    <row r="11" spans="1:5" x14ac:dyDescent="0.3">
      <c r="A11" s="10" t="s">
        <v>234</v>
      </c>
      <c r="B11" s="10">
        <v>35.700000000000003</v>
      </c>
      <c r="C11" s="10">
        <v>36.200000000000003</v>
      </c>
      <c r="D11" s="10">
        <v>30.3</v>
      </c>
      <c r="E11" s="10">
        <v>25.1</v>
      </c>
    </row>
    <row r="12" spans="1:5" x14ac:dyDescent="0.3">
      <c r="A12" s="10" t="s">
        <v>235</v>
      </c>
      <c r="B12" s="10">
        <v>23.1</v>
      </c>
      <c r="C12" s="10">
        <v>29.5</v>
      </c>
      <c r="D12" s="10">
        <v>46.7</v>
      </c>
      <c r="E12" s="10">
        <v>45.9</v>
      </c>
    </row>
    <row r="13" spans="1:5" x14ac:dyDescent="0.3">
      <c r="A13" s="10" t="s">
        <v>236</v>
      </c>
      <c r="B13" s="10">
        <v>19.600000000000001</v>
      </c>
      <c r="C13" s="10">
        <v>28.9</v>
      </c>
      <c r="D13" s="10">
        <v>32.299999999999997</v>
      </c>
      <c r="E13" s="10">
        <v>30.7</v>
      </c>
    </row>
    <row r="14" spans="1:5" x14ac:dyDescent="0.3">
      <c r="A14" s="10" t="s">
        <v>163</v>
      </c>
      <c r="B14" s="10">
        <v>15.4</v>
      </c>
      <c r="C14" s="10">
        <v>17</v>
      </c>
      <c r="D14" s="10">
        <v>14.2</v>
      </c>
      <c r="E14" s="10">
        <v>13</v>
      </c>
    </row>
    <row r="15" spans="1:5" x14ac:dyDescent="0.3">
      <c r="A15" s="10" t="s">
        <v>237</v>
      </c>
      <c r="B15" s="10">
        <v>7.3</v>
      </c>
      <c r="C15" s="10">
        <v>9.1</v>
      </c>
      <c r="D15" s="10">
        <v>10.8</v>
      </c>
      <c r="E15" s="10">
        <v>10.7</v>
      </c>
    </row>
    <row r="16" spans="1:5" x14ac:dyDescent="0.3">
      <c r="A16" s="10" t="s">
        <v>238</v>
      </c>
      <c r="B16" s="10">
        <v>2.5</v>
      </c>
      <c r="C16" s="10">
        <v>4.4000000000000004</v>
      </c>
      <c r="D16" s="10">
        <v>4</v>
      </c>
      <c r="E16" s="10">
        <v>3</v>
      </c>
    </row>
    <row r="20" spans="1:1" x14ac:dyDescent="0.3">
      <c r="A20" s="10" t="s">
        <v>296</v>
      </c>
    </row>
    <row r="44" spans="1:1" x14ac:dyDescent="0.3">
      <c r="A44" s="10" t="s">
        <v>239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33B3C8-CDA1-4D2A-ABE3-58FACFB9B74A}">
  <dimension ref="A2:Q38"/>
  <sheetViews>
    <sheetView topLeftCell="A16" zoomScale="80" zoomScaleNormal="80" workbookViewId="0">
      <selection activeCell="A17" sqref="A17"/>
    </sheetView>
  </sheetViews>
  <sheetFormatPr defaultColWidth="8.90625" defaultRowHeight="13" x14ac:dyDescent="0.3"/>
  <cols>
    <col min="1" max="1" width="15.453125" style="10" customWidth="1"/>
    <col min="2" max="2" width="9.54296875" style="10" customWidth="1"/>
    <col min="3" max="3" width="10.54296875" style="10" customWidth="1"/>
    <col min="4" max="4" width="12.90625" style="10" customWidth="1"/>
    <col min="5" max="5" width="13.54296875" style="10" customWidth="1"/>
    <col min="6" max="16384" width="8.90625" style="10"/>
  </cols>
  <sheetData>
    <row r="2" spans="1:8" x14ac:dyDescent="0.3">
      <c r="C2" s="10" t="s">
        <v>17</v>
      </c>
      <c r="E2" s="10" t="s">
        <v>18</v>
      </c>
    </row>
    <row r="3" spans="1:8" x14ac:dyDescent="0.3">
      <c r="A3" s="32"/>
      <c r="B3" s="216" t="s">
        <v>1</v>
      </c>
      <c r="C3" s="216"/>
      <c r="D3" s="216" t="s">
        <v>19</v>
      </c>
      <c r="E3" s="216"/>
    </row>
    <row r="4" spans="1:8" x14ac:dyDescent="0.3">
      <c r="A4" s="32"/>
      <c r="B4" s="70">
        <v>2023</v>
      </c>
      <c r="C4" s="70" t="s">
        <v>20</v>
      </c>
      <c r="D4" s="70">
        <v>2023</v>
      </c>
      <c r="E4" s="70" t="s">
        <v>20</v>
      </c>
      <c r="G4" s="10" t="s">
        <v>21</v>
      </c>
      <c r="H4" s="10">
        <v>2023</v>
      </c>
    </row>
    <row r="5" spans="1:8" x14ac:dyDescent="0.3">
      <c r="A5" s="35" t="s">
        <v>4</v>
      </c>
      <c r="B5" s="33">
        <v>5526.6529574942315</v>
      </c>
      <c r="C5" s="71">
        <v>5.3274464418340675E-2</v>
      </c>
      <c r="D5" s="33">
        <v>591061.82359000004</v>
      </c>
      <c r="E5" s="71">
        <v>2.2431348077051289E-2</v>
      </c>
      <c r="G5" s="10" t="s">
        <v>4</v>
      </c>
      <c r="H5" s="11">
        <v>24598</v>
      </c>
    </row>
    <row r="6" spans="1:8" x14ac:dyDescent="0.3">
      <c r="A6" s="35" t="s">
        <v>5</v>
      </c>
      <c r="B6" s="33">
        <v>2275.8791318986364</v>
      </c>
      <c r="C6" s="71">
        <v>6.6785888313812781E-3</v>
      </c>
      <c r="D6" s="33">
        <v>190976.24188999998</v>
      </c>
      <c r="E6" s="71">
        <v>-2.7167574412466502E-2</v>
      </c>
      <c r="G6" s="10" t="s">
        <v>5</v>
      </c>
      <c r="H6" s="11">
        <v>3374</v>
      </c>
    </row>
    <row r="7" spans="1:8" x14ac:dyDescent="0.3">
      <c r="A7" s="35" t="s">
        <v>6</v>
      </c>
      <c r="B7" s="33">
        <v>379.22528918901622</v>
      </c>
      <c r="C7" s="71">
        <v>-2.0268885649663469E-2</v>
      </c>
      <c r="D7" s="33">
        <v>502918.7218199998</v>
      </c>
      <c r="E7" s="71">
        <v>-0.12702837437228148</v>
      </c>
      <c r="G7" s="10" t="s">
        <v>6</v>
      </c>
      <c r="H7" s="11">
        <v>21438</v>
      </c>
    </row>
    <row r="8" spans="1:8" x14ac:dyDescent="0.3">
      <c r="A8" s="35" t="s">
        <v>7</v>
      </c>
      <c r="B8" s="33">
        <v>357.63443960000001</v>
      </c>
      <c r="C8" s="71">
        <v>-7.6199235463563525E-2</v>
      </c>
      <c r="D8" s="33">
        <v>87615.285000000003</v>
      </c>
      <c r="E8" s="71">
        <v>-8.0523763649704802E-2</v>
      </c>
      <c r="G8" s="10" t="s">
        <v>7</v>
      </c>
      <c r="H8" s="11">
        <v>632</v>
      </c>
    </row>
    <row r="9" spans="1:8" x14ac:dyDescent="0.3">
      <c r="A9" s="35" t="s">
        <v>8</v>
      </c>
      <c r="B9" s="33">
        <v>273.61541527600002</v>
      </c>
      <c r="C9" s="71">
        <v>1.9138262464179923E-2</v>
      </c>
      <c r="D9" s="33">
        <v>99706.227320000005</v>
      </c>
      <c r="E9" s="71">
        <v>-3.3966728708537383E-2</v>
      </c>
      <c r="G9" s="10" t="s">
        <v>22</v>
      </c>
      <c r="H9" s="11">
        <v>43</v>
      </c>
    </row>
    <row r="10" spans="1:8" x14ac:dyDescent="0.3">
      <c r="A10" s="35" t="s">
        <v>9</v>
      </c>
      <c r="B10" s="33">
        <v>114.06291565950828</v>
      </c>
      <c r="C10" s="71">
        <v>0.10260470321763304</v>
      </c>
      <c r="D10" s="33">
        <v>13800.310180000002</v>
      </c>
      <c r="E10" s="71">
        <v>-2.3704793472008583E-2</v>
      </c>
      <c r="G10" s="10" t="s">
        <v>9</v>
      </c>
      <c r="H10" s="11">
        <v>10295</v>
      </c>
    </row>
    <row r="11" spans="1:8" x14ac:dyDescent="0.3">
      <c r="A11" s="35" t="s">
        <v>10</v>
      </c>
      <c r="B11" s="33">
        <v>114.64476212908745</v>
      </c>
      <c r="C11" s="71">
        <v>9.4588016677208175E-2</v>
      </c>
      <c r="D11" s="33">
        <v>32024.567480000002</v>
      </c>
      <c r="E11" s="71">
        <v>2.7408461549534337E-2</v>
      </c>
      <c r="G11" s="35" t="s">
        <v>10</v>
      </c>
      <c r="H11" s="11">
        <v>180</v>
      </c>
    </row>
    <row r="12" spans="1:8" x14ac:dyDescent="0.3">
      <c r="A12" s="35" t="s">
        <v>11</v>
      </c>
      <c r="B12" s="34">
        <v>115.19764031503519</v>
      </c>
      <c r="C12" s="72">
        <v>0.32623767405288379</v>
      </c>
      <c r="D12" s="34">
        <v>12354.833261000002</v>
      </c>
      <c r="E12" s="72">
        <v>-6.3635812852494852E-2</v>
      </c>
      <c r="G12" s="10" t="s">
        <v>11</v>
      </c>
      <c r="H12" s="11">
        <v>25004</v>
      </c>
    </row>
    <row r="13" spans="1:8" x14ac:dyDescent="0.3">
      <c r="A13" s="35" t="s">
        <v>23</v>
      </c>
      <c r="B13" s="33">
        <v>14.829092573827962</v>
      </c>
      <c r="C13" s="71">
        <v>1.7692955011487301E-3</v>
      </c>
      <c r="D13" s="33">
        <v>1321.4774050999999</v>
      </c>
      <c r="E13" s="71">
        <v>-0.40640691475339319</v>
      </c>
      <c r="G13" s="10" t="s">
        <v>23</v>
      </c>
      <c r="H13" s="11">
        <v>1700</v>
      </c>
    </row>
    <row r="14" spans="1:8" x14ac:dyDescent="0.3">
      <c r="A14" s="35" t="s">
        <v>13</v>
      </c>
      <c r="B14" s="34">
        <v>9171.7416441353416</v>
      </c>
      <c r="C14" s="73">
        <v>3.5135336905208772E-2</v>
      </c>
      <c r="D14" s="34">
        <v>1531779.6659460999</v>
      </c>
      <c r="E14" s="73">
        <v>-4.8427143631845443E-2</v>
      </c>
      <c r="H14" s="11">
        <f>SUM(H5:H13)</f>
        <v>87264</v>
      </c>
    </row>
    <row r="16" spans="1:8" x14ac:dyDescent="0.3">
      <c r="A16" s="10" t="s">
        <v>24</v>
      </c>
    </row>
    <row r="29" spans="2:2" x14ac:dyDescent="0.3">
      <c r="B29" s="11"/>
    </row>
    <row r="30" spans="2:2" x14ac:dyDescent="0.3">
      <c r="B30" s="11"/>
    </row>
    <row r="31" spans="2:2" x14ac:dyDescent="0.3">
      <c r="B31" s="11"/>
    </row>
    <row r="32" spans="2:2" x14ac:dyDescent="0.3">
      <c r="B32" s="11"/>
    </row>
    <row r="34" spans="1:17" x14ac:dyDescent="0.3">
      <c r="A34" s="35" t="s">
        <v>16</v>
      </c>
    </row>
    <row r="36" spans="1:17" x14ac:dyDescent="0.3">
      <c r="A36" s="215"/>
      <c r="B36" s="215"/>
    </row>
    <row r="37" spans="1:17" x14ac:dyDescent="0.3">
      <c r="A37" s="215"/>
      <c r="B37" s="215"/>
    </row>
    <row r="38" spans="1:17" x14ac:dyDescent="0.3">
      <c r="C38" s="215"/>
      <c r="D38" s="215"/>
      <c r="J38" s="215"/>
      <c r="Q38" s="215"/>
    </row>
  </sheetData>
  <mergeCells count="2">
    <mergeCell ref="B3:C3"/>
    <mergeCell ref="D3:E3"/>
  </mergeCells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666F47-AA1B-4272-BB67-8477DB7D81D7}">
  <dimension ref="A1:C26"/>
  <sheetViews>
    <sheetView topLeftCell="A8" zoomScale="80" zoomScaleNormal="80" workbookViewId="0">
      <selection activeCell="A9" sqref="A9"/>
    </sheetView>
  </sheetViews>
  <sheetFormatPr defaultColWidth="8.90625" defaultRowHeight="13" x14ac:dyDescent="0.3"/>
  <cols>
    <col min="1" max="1" width="8.90625" style="10"/>
    <col min="2" max="2" width="16.453125" style="10" customWidth="1"/>
    <col min="3" max="3" width="19.08984375" style="10" customWidth="1"/>
    <col min="4" max="16384" width="8.90625" style="10"/>
  </cols>
  <sheetData>
    <row r="1" spans="1:3" x14ac:dyDescent="0.3">
      <c r="B1" s="10" t="s">
        <v>240</v>
      </c>
      <c r="C1" s="10" t="s">
        <v>241</v>
      </c>
    </row>
    <row r="2" spans="1:3" x14ac:dyDescent="0.3">
      <c r="A2" s="10" t="s">
        <v>13</v>
      </c>
      <c r="B2" s="45">
        <v>38.68</v>
      </c>
      <c r="C2" s="45">
        <v>61.32</v>
      </c>
    </row>
    <row r="3" spans="1:3" x14ac:dyDescent="0.3">
      <c r="A3" s="46" t="s">
        <v>225</v>
      </c>
      <c r="B3" s="45">
        <v>23.3</v>
      </c>
      <c r="C3" s="45">
        <v>76.7</v>
      </c>
    </row>
    <row r="4" spans="1:3" x14ac:dyDescent="0.3">
      <c r="A4" s="46" t="s">
        <v>226</v>
      </c>
      <c r="B4" s="45">
        <v>26.45</v>
      </c>
      <c r="C4" s="45">
        <v>73.55</v>
      </c>
    </row>
    <row r="5" spans="1:3" x14ac:dyDescent="0.3">
      <c r="A5" s="46" t="s">
        <v>227</v>
      </c>
      <c r="B5" s="45">
        <v>47.11</v>
      </c>
      <c r="C5" s="45">
        <v>52.89</v>
      </c>
    </row>
    <row r="6" spans="1:3" x14ac:dyDescent="0.3">
      <c r="A6" s="46" t="s">
        <v>228</v>
      </c>
      <c r="B6" s="45">
        <v>73.08</v>
      </c>
      <c r="C6" s="45">
        <v>26.92</v>
      </c>
    </row>
    <row r="8" spans="1:3" x14ac:dyDescent="0.3">
      <c r="A8" s="10" t="s">
        <v>297</v>
      </c>
    </row>
    <row r="26" spans="1:1" x14ac:dyDescent="0.3">
      <c r="A26" s="10" t="s">
        <v>242</v>
      </c>
    </row>
  </sheetData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FF4ECD-AAE2-4F8D-8215-BA2BC078C0F7}">
  <dimension ref="A1:K29"/>
  <sheetViews>
    <sheetView topLeftCell="E1" zoomScale="90" zoomScaleNormal="90" workbookViewId="0">
      <selection activeCell="E2" sqref="E2"/>
    </sheetView>
  </sheetViews>
  <sheetFormatPr defaultColWidth="8.90625" defaultRowHeight="13" x14ac:dyDescent="0.3"/>
  <cols>
    <col min="1" max="1" width="17.54296875" style="2" customWidth="1"/>
    <col min="2" max="2" width="7.90625" style="2" customWidth="1"/>
    <col min="3" max="3" width="6.453125" style="2" customWidth="1"/>
    <col min="4" max="4" width="4.08984375" style="2" customWidth="1"/>
    <col min="5" max="16384" width="8.90625" style="2"/>
  </cols>
  <sheetData>
    <row r="1" spans="1:8" x14ac:dyDescent="0.3">
      <c r="A1" s="40"/>
      <c r="B1" s="39"/>
      <c r="C1" s="41"/>
      <c r="D1" s="39"/>
      <c r="E1" s="208" t="s">
        <v>300</v>
      </c>
      <c r="F1" s="39"/>
      <c r="G1" s="39"/>
      <c r="H1" s="39"/>
    </row>
    <row r="2" spans="1:8" x14ac:dyDescent="0.3">
      <c r="A2" s="205" t="s">
        <v>243</v>
      </c>
      <c r="B2" s="206" t="s">
        <v>244</v>
      </c>
      <c r="C2" s="207" t="s">
        <v>245</v>
      </c>
      <c r="D2" s="42"/>
      <c r="E2" s="39"/>
      <c r="F2" s="39"/>
      <c r="G2" s="39"/>
      <c r="H2" s="39"/>
    </row>
    <row r="3" spans="1:8" x14ac:dyDescent="0.3">
      <c r="A3" s="39" t="s">
        <v>246</v>
      </c>
      <c r="B3" s="43">
        <v>70</v>
      </c>
      <c r="C3" s="43">
        <v>16.899999999999999</v>
      </c>
      <c r="D3" s="43"/>
      <c r="E3" s="39"/>
      <c r="F3" s="39"/>
      <c r="G3" s="39"/>
      <c r="H3" s="39"/>
    </row>
    <row r="4" spans="1:8" x14ac:dyDescent="0.3">
      <c r="A4" s="39" t="s">
        <v>247</v>
      </c>
      <c r="B4" s="43">
        <v>48</v>
      </c>
      <c r="C4" s="43">
        <v>11.6</v>
      </c>
      <c r="D4" s="43"/>
      <c r="E4" s="39"/>
      <c r="F4" s="39"/>
      <c r="G4" s="39"/>
      <c r="H4" s="39"/>
    </row>
    <row r="5" spans="1:8" x14ac:dyDescent="0.3">
      <c r="A5" s="39" t="s">
        <v>248</v>
      </c>
      <c r="B5" s="43">
        <v>47</v>
      </c>
      <c r="C5" s="43">
        <v>11.3</v>
      </c>
      <c r="D5" s="43"/>
      <c r="E5" s="39"/>
      <c r="F5" s="39"/>
      <c r="G5" s="39"/>
      <c r="H5" s="39"/>
    </row>
    <row r="6" spans="1:8" x14ac:dyDescent="0.3">
      <c r="A6" s="39" t="s">
        <v>249</v>
      </c>
      <c r="B6" s="43">
        <v>32</v>
      </c>
      <c r="C6" s="43">
        <v>7.7</v>
      </c>
      <c r="D6" s="43"/>
      <c r="E6" s="39"/>
      <c r="F6" s="39"/>
      <c r="G6" s="39"/>
      <c r="H6" s="39"/>
    </row>
    <row r="7" spans="1:8" x14ac:dyDescent="0.3">
      <c r="A7" s="39" t="s">
        <v>250</v>
      </c>
      <c r="B7" s="43">
        <v>31</v>
      </c>
      <c r="C7" s="43">
        <v>7.5</v>
      </c>
      <c r="D7" s="43"/>
      <c r="E7" s="39"/>
      <c r="F7" s="39"/>
      <c r="G7" s="39"/>
      <c r="H7" s="39"/>
    </row>
    <row r="8" spans="1:8" x14ac:dyDescent="0.3">
      <c r="A8" s="39" t="s">
        <v>251</v>
      </c>
      <c r="B8" s="43">
        <v>27</v>
      </c>
      <c r="C8" s="43">
        <v>6.5</v>
      </c>
      <c r="D8" s="43"/>
      <c r="E8" s="39"/>
      <c r="F8" s="39"/>
      <c r="G8" s="39"/>
      <c r="H8" s="39"/>
    </row>
    <row r="9" spans="1:8" x14ac:dyDescent="0.3">
      <c r="A9" s="39" t="s">
        <v>252</v>
      </c>
      <c r="B9" s="43">
        <v>24</v>
      </c>
      <c r="C9" s="43">
        <v>5.8</v>
      </c>
      <c r="D9" s="43"/>
      <c r="E9" s="39"/>
      <c r="F9" s="39"/>
      <c r="G9" s="39"/>
      <c r="H9" s="39"/>
    </row>
    <row r="10" spans="1:8" x14ac:dyDescent="0.3">
      <c r="A10" s="39" t="s">
        <v>253</v>
      </c>
      <c r="B10" s="43">
        <v>21</v>
      </c>
      <c r="C10" s="43">
        <v>5.0999999999999996</v>
      </c>
      <c r="D10" s="43"/>
      <c r="E10" s="39"/>
      <c r="F10" s="39"/>
      <c r="G10" s="39"/>
      <c r="H10" s="39"/>
    </row>
    <row r="11" spans="1:8" x14ac:dyDescent="0.3">
      <c r="A11" s="39" t="s">
        <v>254</v>
      </c>
      <c r="B11" s="43">
        <v>21</v>
      </c>
      <c r="C11" s="43">
        <v>5.0999999999999996</v>
      </c>
      <c r="D11" s="43"/>
      <c r="E11" s="39"/>
      <c r="F11" s="39"/>
      <c r="G11" s="39"/>
      <c r="H11" s="39"/>
    </row>
    <row r="12" spans="1:8" x14ac:dyDescent="0.3">
      <c r="A12" s="39" t="s">
        <v>229</v>
      </c>
      <c r="B12" s="43">
        <v>16</v>
      </c>
      <c r="C12" s="43">
        <v>3.9</v>
      </c>
      <c r="D12" s="43"/>
      <c r="E12" s="39"/>
      <c r="F12" s="39"/>
      <c r="G12" s="39"/>
      <c r="H12" s="39"/>
    </row>
    <row r="13" spans="1:8" x14ac:dyDescent="0.3">
      <c r="A13" s="39"/>
      <c r="B13" s="43"/>
      <c r="C13" s="43"/>
      <c r="D13" s="43"/>
      <c r="E13" s="39"/>
      <c r="F13" s="39"/>
      <c r="G13" s="39"/>
      <c r="H13" s="39"/>
    </row>
    <row r="14" spans="1:8" x14ac:dyDescent="0.3">
      <c r="A14" s="39" t="s">
        <v>13</v>
      </c>
      <c r="B14" s="43">
        <v>337</v>
      </c>
      <c r="C14" s="43"/>
      <c r="D14" s="43"/>
      <c r="E14" s="39"/>
      <c r="G14" s="39"/>
      <c r="H14" s="39"/>
    </row>
    <row r="15" spans="1:8" x14ac:dyDescent="0.3">
      <c r="B15" s="44"/>
      <c r="C15" s="44"/>
      <c r="D15" s="44"/>
      <c r="E15" s="39"/>
      <c r="F15" s="39"/>
      <c r="G15" s="39"/>
      <c r="H15" s="39"/>
    </row>
    <row r="16" spans="1:8" x14ac:dyDescent="0.3">
      <c r="A16" s="38"/>
      <c r="B16" s="44"/>
      <c r="C16" s="44"/>
      <c r="D16" s="44"/>
      <c r="E16" s="39"/>
      <c r="F16" s="38"/>
      <c r="G16" s="39"/>
      <c r="H16" s="39"/>
    </row>
    <row r="17" spans="1:11" x14ac:dyDescent="0.3">
      <c r="A17" s="38"/>
      <c r="B17" s="44"/>
      <c r="C17" s="44"/>
      <c r="D17" s="44"/>
      <c r="E17" s="39"/>
      <c r="F17" s="38"/>
      <c r="G17" s="39"/>
      <c r="H17" s="39"/>
    </row>
    <row r="18" spans="1:11" x14ac:dyDescent="0.3">
      <c r="A18" s="38"/>
      <c r="B18" s="44"/>
      <c r="C18" s="44"/>
      <c r="D18" s="44"/>
      <c r="E18" s="39"/>
      <c r="F18" s="38"/>
      <c r="G18" s="39"/>
      <c r="H18" s="39"/>
    </row>
    <row r="19" spans="1:11" x14ac:dyDescent="0.3">
      <c r="A19" s="38"/>
      <c r="B19" s="44"/>
      <c r="C19" s="44"/>
      <c r="D19" s="44"/>
      <c r="E19" s="39"/>
      <c r="F19" s="38"/>
      <c r="G19" s="39"/>
      <c r="H19" s="39"/>
    </row>
    <row r="20" spans="1:11" x14ac:dyDescent="0.3">
      <c r="A20" s="38"/>
      <c r="B20" s="44"/>
      <c r="C20" s="44"/>
      <c r="D20" s="44"/>
      <c r="E20" s="39"/>
      <c r="F20" s="38" t="s">
        <v>255</v>
      </c>
      <c r="G20" s="39"/>
      <c r="H20" s="39"/>
    </row>
    <row r="21" spans="1:11" x14ac:dyDescent="0.3">
      <c r="A21" s="38"/>
      <c r="B21" s="44"/>
      <c r="C21" s="44"/>
      <c r="D21" s="44"/>
      <c r="E21" s="39"/>
      <c r="F21" s="38"/>
      <c r="G21" s="39"/>
      <c r="H21" s="39"/>
    </row>
    <row r="22" spans="1:11" x14ac:dyDescent="0.3">
      <c r="A22" s="38"/>
      <c r="B22" s="44"/>
      <c r="C22" s="44"/>
      <c r="D22" s="44"/>
      <c r="E22" s="39"/>
      <c r="F22" s="38"/>
      <c r="G22" s="38"/>
      <c r="H22" s="38"/>
      <c r="I22" s="38"/>
      <c r="J22" s="38"/>
      <c r="K22" s="38"/>
    </row>
    <row r="23" spans="1:11" x14ac:dyDescent="0.3">
      <c r="A23" s="39"/>
      <c r="B23" s="44"/>
      <c r="C23" s="44"/>
      <c r="D23" s="44"/>
      <c r="E23" s="38" t="s">
        <v>255</v>
      </c>
      <c r="F23" s="39"/>
      <c r="G23" s="39"/>
      <c r="H23" s="39"/>
    </row>
    <row r="24" spans="1:11" x14ac:dyDescent="0.3">
      <c r="A24" s="39"/>
    </row>
    <row r="25" spans="1:11" x14ac:dyDescent="0.3">
      <c r="A25" s="39"/>
      <c r="D25" s="38"/>
    </row>
    <row r="26" spans="1:11" x14ac:dyDescent="0.3">
      <c r="A26" s="39"/>
    </row>
    <row r="27" spans="1:11" x14ac:dyDescent="0.3">
      <c r="A27" s="39"/>
    </row>
    <row r="28" spans="1:11" x14ac:dyDescent="0.3">
      <c r="A28" s="39"/>
    </row>
    <row r="29" spans="1:11" x14ac:dyDescent="0.3">
      <c r="A29" s="39"/>
    </row>
  </sheetData>
  <pageMargins left="0.7" right="0.7" top="0.75" bottom="0.75" header="0.3" footer="0.3"/>
  <pageSetup paperSize="9" scale="65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66363E-977E-4018-ADD9-737CB04C1994}">
  <dimension ref="A1:G40"/>
  <sheetViews>
    <sheetView topLeftCell="D1" zoomScale="80" zoomScaleNormal="80" workbookViewId="0">
      <selection activeCell="D2" sqref="D2"/>
    </sheetView>
  </sheetViews>
  <sheetFormatPr defaultColWidth="8.90625" defaultRowHeight="13" x14ac:dyDescent="0.3"/>
  <cols>
    <col min="1" max="1" width="22.90625" style="2" customWidth="1"/>
    <col min="2" max="2" width="13.54296875" style="2" customWidth="1"/>
    <col min="3" max="3" width="6.54296875" style="2" customWidth="1"/>
    <col min="4" max="16384" width="8.90625" style="2"/>
  </cols>
  <sheetData>
    <row r="1" spans="1:7" x14ac:dyDescent="0.3">
      <c r="A1" s="209" t="s">
        <v>256</v>
      </c>
      <c r="B1" s="210" t="s">
        <v>257</v>
      </c>
      <c r="C1" s="42"/>
      <c r="D1" s="208" t="s">
        <v>298</v>
      </c>
      <c r="E1" s="39"/>
      <c r="F1" s="39"/>
      <c r="G1" s="39"/>
    </row>
    <row r="2" spans="1:7" x14ac:dyDescent="0.3">
      <c r="A2" s="39" t="s">
        <v>258</v>
      </c>
      <c r="B2" s="43">
        <v>102</v>
      </c>
      <c r="C2" s="43"/>
      <c r="D2" s="39"/>
      <c r="E2" s="39"/>
      <c r="F2" s="39"/>
      <c r="G2" s="39"/>
    </row>
    <row r="3" spans="1:7" x14ac:dyDescent="0.3">
      <c r="A3" s="39" t="s">
        <v>259</v>
      </c>
      <c r="B3" s="43">
        <v>59</v>
      </c>
      <c r="C3" s="43"/>
      <c r="D3" s="39"/>
      <c r="E3" s="39"/>
      <c r="F3" s="39"/>
      <c r="G3" s="39"/>
    </row>
    <row r="4" spans="1:7" x14ac:dyDescent="0.3">
      <c r="A4" s="39" t="s">
        <v>260</v>
      </c>
      <c r="B4" s="43">
        <v>48</v>
      </c>
      <c r="C4" s="43"/>
      <c r="D4" s="39"/>
      <c r="E4" s="39"/>
      <c r="F4" s="39"/>
      <c r="G4" s="39"/>
    </row>
    <row r="5" spans="1:7" x14ac:dyDescent="0.3">
      <c r="A5" s="39" t="s">
        <v>261</v>
      </c>
      <c r="B5" s="43">
        <v>40</v>
      </c>
      <c r="C5" s="43"/>
      <c r="D5" s="39"/>
      <c r="E5" s="39"/>
      <c r="F5" s="39"/>
      <c r="G5" s="39"/>
    </row>
    <row r="6" spans="1:7" x14ac:dyDescent="0.3">
      <c r="A6" s="39" t="s">
        <v>262</v>
      </c>
      <c r="B6" s="43">
        <v>25</v>
      </c>
      <c r="C6" s="43"/>
      <c r="D6" s="39"/>
      <c r="E6" s="39"/>
      <c r="F6" s="39"/>
      <c r="G6" s="39"/>
    </row>
    <row r="7" spans="1:7" x14ac:dyDescent="0.3">
      <c r="A7" s="39" t="s">
        <v>263</v>
      </c>
      <c r="B7" s="43">
        <v>21</v>
      </c>
      <c r="C7" s="43"/>
      <c r="D7" s="39"/>
      <c r="E7" s="39"/>
      <c r="F7" s="39"/>
      <c r="G7" s="39"/>
    </row>
    <row r="8" spans="1:7" x14ac:dyDescent="0.3">
      <c r="A8" s="39" t="s">
        <v>264</v>
      </c>
      <c r="B8" s="43">
        <v>19</v>
      </c>
      <c r="C8" s="43"/>
      <c r="D8" s="39"/>
      <c r="E8" s="39"/>
      <c r="F8" s="39"/>
      <c r="G8" s="39"/>
    </row>
    <row r="9" spans="1:7" x14ac:dyDescent="0.3">
      <c r="A9" s="39" t="s">
        <v>265</v>
      </c>
      <c r="B9" s="43">
        <v>18</v>
      </c>
      <c r="C9" s="43"/>
      <c r="D9" s="39"/>
      <c r="E9" s="39"/>
      <c r="F9" s="39"/>
      <c r="G9" s="39"/>
    </row>
    <row r="10" spans="1:7" x14ac:dyDescent="0.3">
      <c r="A10" s="39" t="s">
        <v>266</v>
      </c>
      <c r="B10" s="43">
        <v>15</v>
      </c>
      <c r="C10" s="43"/>
      <c r="D10" s="39"/>
      <c r="E10" s="39"/>
      <c r="F10" s="39"/>
      <c r="G10" s="39"/>
    </row>
    <row r="11" spans="1:7" x14ac:dyDescent="0.3">
      <c r="A11" s="39" t="s">
        <v>267</v>
      </c>
      <c r="B11" s="43">
        <v>15</v>
      </c>
      <c r="C11" s="43"/>
      <c r="D11" s="39"/>
      <c r="E11" s="39"/>
      <c r="F11" s="39"/>
      <c r="G11" s="39"/>
    </row>
    <row r="12" spans="1:7" x14ac:dyDescent="0.3">
      <c r="A12" s="39" t="s">
        <v>268</v>
      </c>
      <c r="B12" s="43">
        <v>14</v>
      </c>
      <c r="C12" s="43"/>
      <c r="D12" s="39"/>
      <c r="E12" s="39"/>
      <c r="F12" s="39"/>
      <c r="G12" s="39"/>
    </row>
    <row r="13" spans="1:7" x14ac:dyDescent="0.3">
      <c r="A13" s="39" t="s">
        <v>269</v>
      </c>
      <c r="B13" s="43">
        <v>11</v>
      </c>
      <c r="C13" s="43"/>
      <c r="D13" s="39"/>
      <c r="E13" s="39"/>
      <c r="F13" s="39"/>
      <c r="G13" s="39"/>
    </row>
    <row r="14" spans="1:7" x14ac:dyDescent="0.3">
      <c r="A14" s="39" t="s">
        <v>270</v>
      </c>
      <c r="B14" s="43">
        <v>9</v>
      </c>
      <c r="C14" s="43"/>
      <c r="D14" s="39"/>
      <c r="E14" s="39"/>
      <c r="F14" s="39"/>
      <c r="G14" s="39"/>
    </row>
    <row r="15" spans="1:7" x14ac:dyDescent="0.3">
      <c r="A15" s="39" t="s">
        <v>271</v>
      </c>
      <c r="B15" s="43">
        <v>7</v>
      </c>
      <c r="C15" s="43"/>
      <c r="D15" s="39"/>
      <c r="E15" s="39"/>
      <c r="F15" s="39"/>
      <c r="G15" s="39"/>
    </row>
    <row r="16" spans="1:7" x14ac:dyDescent="0.3">
      <c r="A16" s="39" t="s">
        <v>272</v>
      </c>
      <c r="B16" s="43">
        <v>5</v>
      </c>
      <c r="C16" s="43"/>
      <c r="D16" s="39"/>
      <c r="E16" s="39"/>
      <c r="F16" s="39"/>
      <c r="G16" s="39"/>
    </row>
    <row r="17" spans="1:7" x14ac:dyDescent="0.3">
      <c r="A17" s="39" t="s">
        <v>273</v>
      </c>
      <c r="B17" s="43">
        <v>3</v>
      </c>
      <c r="C17" s="43"/>
      <c r="D17" s="39"/>
      <c r="E17" s="39"/>
      <c r="F17" s="39"/>
      <c r="G17" s="39"/>
    </row>
    <row r="18" spans="1:7" x14ac:dyDescent="0.3">
      <c r="A18" s="39" t="s">
        <v>274</v>
      </c>
      <c r="B18" s="43">
        <v>3</v>
      </c>
      <c r="C18" s="43"/>
      <c r="D18" s="39"/>
      <c r="E18" s="39"/>
      <c r="F18" s="39"/>
      <c r="G18" s="39"/>
    </row>
    <row r="19" spans="1:7" x14ac:dyDescent="0.3">
      <c r="A19" s="39" t="s">
        <v>275</v>
      </c>
      <c r="B19" s="43">
        <v>3</v>
      </c>
      <c r="C19" s="43"/>
      <c r="D19" s="39"/>
      <c r="E19" s="39"/>
      <c r="F19" s="39"/>
      <c r="G19" s="39"/>
    </row>
    <row r="20" spans="1:7" x14ac:dyDescent="0.3">
      <c r="A20" s="39" t="s">
        <v>276</v>
      </c>
      <c r="B20" s="43">
        <v>2</v>
      </c>
      <c r="C20" s="43"/>
      <c r="D20" s="39"/>
      <c r="E20" s="39"/>
      <c r="F20" s="39"/>
      <c r="G20" s="39"/>
    </row>
    <row r="21" spans="1:7" x14ac:dyDescent="0.3">
      <c r="A21" s="39" t="s">
        <v>277</v>
      </c>
      <c r="B21" s="43">
        <v>1</v>
      </c>
      <c r="C21" s="43"/>
      <c r="D21" s="39"/>
      <c r="E21" s="39"/>
      <c r="F21" s="39"/>
      <c r="G21" s="39"/>
    </row>
    <row r="22" spans="1:7" x14ac:dyDescent="0.3">
      <c r="A22" s="39" t="s">
        <v>278</v>
      </c>
      <c r="B22" s="43">
        <v>1</v>
      </c>
      <c r="C22" s="43"/>
      <c r="D22" s="39"/>
      <c r="E22" s="39"/>
      <c r="F22" s="39"/>
      <c r="G22" s="39"/>
    </row>
    <row r="23" spans="1:7" x14ac:dyDescent="0.3">
      <c r="A23" s="39" t="s">
        <v>279</v>
      </c>
      <c r="B23" s="43">
        <v>1</v>
      </c>
      <c r="C23" s="43"/>
      <c r="D23" s="39"/>
      <c r="E23" s="39"/>
      <c r="F23" s="39"/>
      <c r="G23" s="39"/>
    </row>
    <row r="24" spans="1:7" x14ac:dyDescent="0.3">
      <c r="A24" s="39" t="s">
        <v>280</v>
      </c>
      <c r="B24" s="43">
        <v>1</v>
      </c>
      <c r="C24" s="43"/>
      <c r="D24" s="39"/>
      <c r="E24" s="39"/>
      <c r="F24" s="39"/>
      <c r="G24" s="39"/>
    </row>
    <row r="25" spans="1:7" x14ac:dyDescent="0.3">
      <c r="A25" s="39"/>
      <c r="B25" s="43"/>
      <c r="C25" s="43"/>
      <c r="D25" s="39"/>
      <c r="E25" s="39"/>
      <c r="F25" s="39"/>
      <c r="G25" s="39"/>
    </row>
    <row r="26" spans="1:7" x14ac:dyDescent="0.3">
      <c r="A26" s="39" t="s">
        <v>13</v>
      </c>
      <c r="B26" s="43">
        <f>SUM(B2:B25)</f>
        <v>423</v>
      </c>
      <c r="C26" s="43"/>
      <c r="D26" s="39"/>
      <c r="E26" s="38"/>
      <c r="F26" s="39"/>
      <c r="G26" s="39"/>
    </row>
    <row r="27" spans="1:7" x14ac:dyDescent="0.3">
      <c r="A27" s="39"/>
      <c r="B27" s="39"/>
      <c r="C27" s="39"/>
      <c r="D27" s="39"/>
      <c r="E27" s="39"/>
      <c r="F27" s="39"/>
      <c r="G27" s="39"/>
    </row>
    <row r="28" spans="1:7" x14ac:dyDescent="0.3">
      <c r="A28" s="38"/>
      <c r="B28" s="39"/>
      <c r="C28" s="38"/>
      <c r="D28" s="39"/>
      <c r="F28" s="39"/>
      <c r="G28" s="39"/>
    </row>
    <row r="31" spans="1:7" x14ac:dyDescent="0.3">
      <c r="A31" s="39"/>
      <c r="D31" s="208" t="s">
        <v>255</v>
      </c>
    </row>
    <row r="32" spans="1:7" x14ac:dyDescent="0.3">
      <c r="A32" s="39"/>
    </row>
    <row r="33" spans="1:3" x14ac:dyDescent="0.3">
      <c r="A33" s="39"/>
    </row>
    <row r="34" spans="1:3" x14ac:dyDescent="0.3">
      <c r="A34" s="39"/>
    </row>
    <row r="35" spans="1:3" x14ac:dyDescent="0.3">
      <c r="A35" s="39"/>
    </row>
    <row r="36" spans="1:3" x14ac:dyDescent="0.3">
      <c r="A36" s="39"/>
      <c r="C36" s="38"/>
    </row>
    <row r="37" spans="1:3" x14ac:dyDescent="0.3">
      <c r="A37" s="39"/>
    </row>
    <row r="38" spans="1:3" x14ac:dyDescent="0.3">
      <c r="A38" s="39"/>
    </row>
    <row r="39" spans="1:3" x14ac:dyDescent="0.3">
      <c r="A39" s="39"/>
    </row>
    <row r="40" spans="1:3" x14ac:dyDescent="0.3">
      <c r="A40" s="39"/>
    </row>
  </sheetData>
  <pageMargins left="0.7" right="0.7" top="0.75" bottom="0.75" header="0.3" footer="0.3"/>
  <pageSetup paperSize="9" scale="65"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C5CF2D-5067-4EBE-868F-93991FE21CC7}">
  <dimension ref="A2:D21"/>
  <sheetViews>
    <sheetView topLeftCell="D2" zoomScale="90" zoomScaleNormal="90" workbookViewId="0">
      <selection activeCell="D3" sqref="D3"/>
    </sheetView>
  </sheetViews>
  <sheetFormatPr defaultColWidth="8.90625" defaultRowHeight="13" x14ac:dyDescent="0.3"/>
  <cols>
    <col min="1" max="1" width="12.453125" style="10" customWidth="1"/>
    <col min="2" max="2" width="9.54296875" style="10" customWidth="1"/>
    <col min="3" max="10" width="8.90625" style="10"/>
    <col min="11" max="11" width="12.08984375" style="10" customWidth="1"/>
    <col min="12" max="16384" width="8.90625" style="10"/>
  </cols>
  <sheetData>
    <row r="2" spans="1:4" x14ac:dyDescent="0.3">
      <c r="D2" s="10" t="s">
        <v>299</v>
      </c>
    </row>
    <row r="3" spans="1:4" x14ac:dyDescent="0.3">
      <c r="B3" s="36" t="s">
        <v>281</v>
      </c>
      <c r="D3" s="30"/>
    </row>
    <row r="4" spans="1:4" ht="26" x14ac:dyDescent="0.3">
      <c r="A4" s="37" t="s">
        <v>282</v>
      </c>
      <c r="B4" s="11">
        <v>1130692</v>
      </c>
    </row>
    <row r="5" spans="1:4" ht="26" x14ac:dyDescent="0.3">
      <c r="A5" s="37" t="s">
        <v>283</v>
      </c>
      <c r="B5" s="11">
        <v>1023919</v>
      </c>
    </row>
    <row r="6" spans="1:4" x14ac:dyDescent="0.3">
      <c r="A6" s="37" t="s">
        <v>284</v>
      </c>
      <c r="B6" s="11">
        <v>310592</v>
      </c>
    </row>
    <row r="7" spans="1:4" ht="26" x14ac:dyDescent="0.3">
      <c r="A7" s="37" t="s">
        <v>285</v>
      </c>
      <c r="B7" s="11">
        <v>1742099</v>
      </c>
    </row>
    <row r="8" spans="1:4" x14ac:dyDescent="0.3">
      <c r="A8" s="37" t="s">
        <v>286</v>
      </c>
      <c r="B8" s="11">
        <v>629154</v>
      </c>
    </row>
    <row r="9" spans="1:4" x14ac:dyDescent="0.3">
      <c r="B9" s="11">
        <f>SUM(B4:B8)</f>
        <v>4836456</v>
      </c>
    </row>
    <row r="19" spans="4:4" x14ac:dyDescent="0.3">
      <c r="D19" s="10" t="s">
        <v>287</v>
      </c>
    </row>
    <row r="21" spans="4:4" x14ac:dyDescent="0.3">
      <c r="D21" s="10" t="s">
        <v>288</v>
      </c>
    </row>
  </sheetData>
  <pageMargins left="0.7" right="0.7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8D423C-6B98-40F7-A7C5-35372547232B}">
  <dimension ref="A1:P40"/>
  <sheetViews>
    <sheetView topLeftCell="A16" zoomScale="80" zoomScaleNormal="80" workbookViewId="0">
      <selection activeCell="A17" sqref="A17"/>
    </sheetView>
  </sheetViews>
  <sheetFormatPr defaultColWidth="8.90625" defaultRowHeight="13" x14ac:dyDescent="0.3"/>
  <cols>
    <col min="1" max="1" width="26.08984375" style="10" customWidth="1"/>
    <col min="2" max="5" width="19" style="10" customWidth="1"/>
    <col min="6" max="16384" width="8.90625" style="10"/>
  </cols>
  <sheetData>
    <row r="1" spans="1:5" x14ac:dyDescent="0.3">
      <c r="A1" s="30" t="s">
        <v>25</v>
      </c>
    </row>
    <row r="2" spans="1:5" x14ac:dyDescent="0.3">
      <c r="C2" s="10" t="s">
        <v>17</v>
      </c>
      <c r="E2" s="10" t="s">
        <v>18</v>
      </c>
    </row>
    <row r="3" spans="1:5" x14ac:dyDescent="0.3">
      <c r="A3" s="17"/>
      <c r="B3" s="217" t="s">
        <v>1</v>
      </c>
      <c r="C3" s="217"/>
      <c r="D3" s="217" t="s">
        <v>19</v>
      </c>
      <c r="E3" s="217"/>
    </row>
    <row r="4" spans="1:5" x14ac:dyDescent="0.3">
      <c r="A4" s="32"/>
      <c r="B4" s="70">
        <v>2023</v>
      </c>
      <c r="C4" s="70" t="s">
        <v>20</v>
      </c>
      <c r="D4" s="70">
        <v>2023</v>
      </c>
      <c r="E4" s="70" t="s">
        <v>20</v>
      </c>
    </row>
    <row r="5" spans="1:5" x14ac:dyDescent="0.3">
      <c r="A5" s="35" t="s">
        <v>4</v>
      </c>
      <c r="B5" s="33">
        <v>5526.6529574942315</v>
      </c>
      <c r="C5" s="71">
        <v>5.3274464418340675E-2</v>
      </c>
      <c r="D5" s="33">
        <v>591061.82359000004</v>
      </c>
      <c r="E5" s="71">
        <v>2.2431348077051289E-2</v>
      </c>
    </row>
    <row r="6" spans="1:5" x14ac:dyDescent="0.3">
      <c r="A6" s="35" t="s">
        <v>5</v>
      </c>
      <c r="B6" s="33">
        <v>2275.8791318986364</v>
      </c>
      <c r="C6" s="71">
        <v>6.6785888313812781E-3</v>
      </c>
      <c r="D6" s="33">
        <v>190976.24188999998</v>
      </c>
      <c r="E6" s="71">
        <v>-2.7167574412466502E-2</v>
      </c>
    </row>
    <row r="7" spans="1:5" x14ac:dyDescent="0.3">
      <c r="A7" s="35" t="s">
        <v>6</v>
      </c>
      <c r="B7" s="33">
        <v>379.22528918901622</v>
      </c>
      <c r="C7" s="71">
        <v>-2.0268885649663469E-2</v>
      </c>
      <c r="D7" s="33">
        <v>502918.7218199998</v>
      </c>
      <c r="E7" s="71">
        <v>-0.12702837437228148</v>
      </c>
    </row>
    <row r="8" spans="1:5" x14ac:dyDescent="0.3">
      <c r="A8" s="35" t="s">
        <v>7</v>
      </c>
      <c r="B8" s="33">
        <v>357.63443960000001</v>
      </c>
      <c r="C8" s="71">
        <v>-7.6199235463563525E-2</v>
      </c>
      <c r="D8" s="33">
        <v>87615.285000000003</v>
      </c>
      <c r="E8" s="71">
        <v>-8.0523763649704802E-2</v>
      </c>
    </row>
    <row r="9" spans="1:5" x14ac:dyDescent="0.3">
      <c r="A9" s="35" t="s">
        <v>8</v>
      </c>
      <c r="B9" s="33">
        <v>273.61541527600002</v>
      </c>
      <c r="C9" s="71">
        <v>1.9138262464179923E-2</v>
      </c>
      <c r="D9" s="33">
        <v>99706.227320000005</v>
      </c>
      <c r="E9" s="71">
        <v>-3.3966728708537383E-2</v>
      </c>
    </row>
    <row r="10" spans="1:5" x14ac:dyDescent="0.3">
      <c r="A10" s="35" t="s">
        <v>9</v>
      </c>
      <c r="B10" s="33">
        <v>114.06291565950828</v>
      </c>
      <c r="C10" s="71">
        <v>0.10260470321763304</v>
      </c>
      <c r="D10" s="33">
        <v>13800.310180000002</v>
      </c>
      <c r="E10" s="71">
        <v>-2.3704793472008583E-2</v>
      </c>
    </row>
    <row r="11" spans="1:5" x14ac:dyDescent="0.3">
      <c r="A11" s="35" t="s">
        <v>10</v>
      </c>
      <c r="B11" s="33">
        <v>114.64476212908745</v>
      </c>
      <c r="C11" s="71">
        <v>9.4588016677208175E-2</v>
      </c>
      <c r="D11" s="33">
        <v>32024.567480000002</v>
      </c>
      <c r="E11" s="71">
        <v>2.7408461549534337E-2</v>
      </c>
    </row>
    <row r="12" spans="1:5" x14ac:dyDescent="0.3">
      <c r="A12" s="35" t="s">
        <v>11</v>
      </c>
      <c r="B12" s="34">
        <v>115.19764031503519</v>
      </c>
      <c r="C12" s="72">
        <v>0.32623767405288379</v>
      </c>
      <c r="D12" s="34">
        <v>12354.833261000002</v>
      </c>
      <c r="E12" s="72">
        <v>-6.3635812852494852E-2</v>
      </c>
    </row>
    <row r="13" spans="1:5" x14ac:dyDescent="0.3">
      <c r="A13" s="35" t="s">
        <v>23</v>
      </c>
      <c r="B13" s="33">
        <v>14.829092573827962</v>
      </c>
      <c r="C13" s="71">
        <v>1.7692955011487301E-3</v>
      </c>
      <c r="D13" s="33">
        <v>1321.4774050999999</v>
      </c>
      <c r="E13" s="71">
        <v>-0.40640691475339319</v>
      </c>
    </row>
    <row r="14" spans="1:5" x14ac:dyDescent="0.3">
      <c r="A14" s="35" t="s">
        <v>13</v>
      </c>
      <c r="B14" s="34">
        <v>9171.7416441353416</v>
      </c>
      <c r="C14" s="73">
        <v>3.5135336905208772E-2</v>
      </c>
      <c r="D14" s="34">
        <v>1531779.6659460999</v>
      </c>
      <c r="E14" s="73">
        <v>-4.8427143631845443E-2</v>
      </c>
    </row>
    <row r="16" spans="1:5" x14ac:dyDescent="0.3">
      <c r="A16" s="10" t="s">
        <v>26</v>
      </c>
    </row>
    <row r="17" spans="1:16" ht="14.5" x14ac:dyDescent="0.35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</row>
    <row r="40" spans="1:1" x14ac:dyDescent="0.3">
      <c r="A40" s="10" t="s">
        <v>16</v>
      </c>
    </row>
  </sheetData>
  <mergeCells count="2">
    <mergeCell ref="B3:C3"/>
    <mergeCell ref="D3:E3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6E6A5-0B68-4F96-9DF7-2DD7673DD604}">
  <dimension ref="A1:D40"/>
  <sheetViews>
    <sheetView topLeftCell="A13" zoomScale="90" zoomScaleNormal="90" workbookViewId="0">
      <selection activeCell="A14" sqref="A14"/>
    </sheetView>
  </sheetViews>
  <sheetFormatPr defaultColWidth="8.90625" defaultRowHeight="13" x14ac:dyDescent="0.35"/>
  <cols>
    <col min="1" max="1" width="35.08984375" style="4" customWidth="1"/>
    <col min="2" max="2" width="15.08984375" style="4" customWidth="1"/>
    <col min="3" max="16384" width="8.90625" style="4"/>
  </cols>
  <sheetData>
    <row r="1" spans="1:4" x14ac:dyDescent="0.35">
      <c r="B1" s="4" t="s">
        <v>27</v>
      </c>
      <c r="C1" s="4" t="s">
        <v>28</v>
      </c>
      <c r="D1" s="4" t="s">
        <v>29</v>
      </c>
    </row>
    <row r="2" spans="1:4" x14ac:dyDescent="0.35">
      <c r="A2" s="74" t="s">
        <v>30</v>
      </c>
      <c r="B2" s="4">
        <v>38</v>
      </c>
      <c r="C2" s="4">
        <v>88</v>
      </c>
    </row>
    <row r="3" spans="1:4" x14ac:dyDescent="0.35">
      <c r="A3" s="74" t="s">
        <v>4</v>
      </c>
      <c r="B3" s="4">
        <v>53</v>
      </c>
      <c r="C3" s="4">
        <v>3</v>
      </c>
      <c r="D3" s="4">
        <v>1</v>
      </c>
    </row>
    <row r="4" spans="1:4" x14ac:dyDescent="0.35">
      <c r="A4" s="74" t="s">
        <v>31</v>
      </c>
      <c r="B4" s="4">
        <v>42</v>
      </c>
      <c r="C4" s="4">
        <v>8</v>
      </c>
    </row>
    <row r="5" spans="1:4" x14ac:dyDescent="0.35">
      <c r="A5" s="74" t="s">
        <v>32</v>
      </c>
      <c r="B5" s="4">
        <v>21</v>
      </c>
      <c r="C5" s="4">
        <v>22</v>
      </c>
    </row>
    <row r="6" spans="1:4" x14ac:dyDescent="0.35">
      <c r="A6" s="74" t="s">
        <v>33</v>
      </c>
      <c r="B6" s="4">
        <v>13</v>
      </c>
      <c r="C6" s="4">
        <v>4</v>
      </c>
      <c r="D6" s="4">
        <v>1</v>
      </c>
    </row>
    <row r="7" spans="1:4" x14ac:dyDescent="0.35">
      <c r="A7" s="74" t="s">
        <v>9</v>
      </c>
      <c r="B7" s="4">
        <v>1</v>
      </c>
      <c r="C7" s="4">
        <v>5</v>
      </c>
    </row>
    <row r="8" spans="1:4" x14ac:dyDescent="0.35">
      <c r="A8" s="74" t="s">
        <v>8</v>
      </c>
      <c r="C8" s="4">
        <v>6</v>
      </c>
    </row>
    <row r="9" spans="1:4" x14ac:dyDescent="0.35">
      <c r="A9" s="74" t="s">
        <v>7</v>
      </c>
      <c r="B9" s="4">
        <v>2</v>
      </c>
      <c r="C9" s="4">
        <v>1</v>
      </c>
    </row>
    <row r="10" spans="1:4" x14ac:dyDescent="0.35">
      <c r="A10" s="74" t="s">
        <v>34</v>
      </c>
      <c r="B10" s="4">
        <v>13</v>
      </c>
      <c r="C10" s="4">
        <v>6</v>
      </c>
      <c r="D10" s="4">
        <v>2</v>
      </c>
    </row>
    <row r="13" spans="1:4" x14ac:dyDescent="0.35">
      <c r="A13" s="4" t="s">
        <v>35</v>
      </c>
    </row>
    <row r="18" s="4" customFormat="1" ht="9.65" customHeight="1" x14ac:dyDescent="0.35"/>
    <row r="40" spans="1:1" x14ac:dyDescent="0.35">
      <c r="A40" s="4" t="s">
        <v>36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5F0ABD-8483-47E0-88AB-B820DD68FDF6}">
  <dimension ref="B1:Q64"/>
  <sheetViews>
    <sheetView topLeftCell="G1" zoomScale="80" zoomScaleNormal="80" workbookViewId="0">
      <selection activeCell="G2" sqref="G2"/>
    </sheetView>
  </sheetViews>
  <sheetFormatPr defaultColWidth="8.90625" defaultRowHeight="13" x14ac:dyDescent="0.3"/>
  <cols>
    <col min="1" max="1" width="4.90625" style="10" customWidth="1"/>
    <col min="2" max="2" width="12.453125" style="10" bestFit="1" customWidth="1"/>
    <col min="3" max="3" width="11.08984375" style="10" bestFit="1" customWidth="1"/>
    <col min="4" max="5" width="6.90625" style="10" customWidth="1"/>
    <col min="6" max="6" width="7.90625" style="10" customWidth="1"/>
    <col min="7" max="11" width="10.54296875" style="10" customWidth="1"/>
    <col min="12" max="12" width="26.453125" style="10" bestFit="1" customWidth="1"/>
    <col min="13" max="14" width="12.90625" style="10" bestFit="1" customWidth="1"/>
    <col min="15" max="15" width="11.08984375" style="10" bestFit="1" customWidth="1"/>
    <col min="16" max="16" width="10.54296875" style="10" customWidth="1"/>
    <col min="17" max="24" width="9.08984375" style="10" customWidth="1"/>
    <col min="25" max="25" width="17.90625" style="10" customWidth="1"/>
    <col min="26" max="26" width="11.453125" style="10" customWidth="1"/>
    <col min="27" max="30" width="9.08984375" style="10" customWidth="1"/>
    <col min="31" max="31" width="17.90625" style="10" bestFit="1" customWidth="1"/>
    <col min="32" max="16384" width="8.90625" style="10"/>
  </cols>
  <sheetData>
    <row r="1" spans="2:17" x14ac:dyDescent="0.3">
      <c r="G1" s="32" t="s">
        <v>289</v>
      </c>
    </row>
    <row r="2" spans="2:17" x14ac:dyDescent="0.3">
      <c r="G2" s="32"/>
    </row>
    <row r="3" spans="2:17" x14ac:dyDescent="0.3">
      <c r="I3" s="10" t="s">
        <v>37</v>
      </c>
      <c r="Q3" s="10" t="s">
        <v>38</v>
      </c>
    </row>
    <row r="4" spans="2:17" x14ac:dyDescent="0.3">
      <c r="B4" s="10" t="s">
        <v>39</v>
      </c>
      <c r="C4" s="10" t="s">
        <v>40</v>
      </c>
      <c r="D4" s="10" t="s">
        <v>41</v>
      </c>
      <c r="E4" s="10" t="s">
        <v>42</v>
      </c>
    </row>
    <row r="5" spans="2:17" x14ac:dyDescent="0.3">
      <c r="B5" s="10" t="s">
        <v>43</v>
      </c>
      <c r="C5" s="11">
        <v>3433.1287908520399</v>
      </c>
      <c r="D5" s="61">
        <f>C5/$C$25*100</f>
        <v>37.431590684218982</v>
      </c>
      <c r="E5" s="61">
        <f>D5</f>
        <v>37.431590684218982</v>
      </c>
    </row>
    <row r="6" spans="2:17" x14ac:dyDescent="0.3">
      <c r="B6" s="10" t="s">
        <v>44</v>
      </c>
      <c r="C6" s="11">
        <v>2084.9638205593569</v>
      </c>
      <c r="D6" s="61">
        <f t="shared" ref="D6:D24" si="0">C6/$C$25*100</f>
        <v>22.732474392029513</v>
      </c>
      <c r="E6" s="61">
        <f>E5+D6</f>
        <v>60.164065076248491</v>
      </c>
    </row>
    <row r="7" spans="2:17" x14ac:dyDescent="0.3">
      <c r="B7" s="10" t="s">
        <v>45</v>
      </c>
      <c r="C7" s="11">
        <v>820.49248456774887</v>
      </c>
      <c r="D7" s="61">
        <f t="shared" si="0"/>
        <v>8.9458743649974135</v>
      </c>
      <c r="E7" s="61">
        <f t="shared" ref="E7:E24" si="1">E6+D7</f>
        <v>69.109939441245899</v>
      </c>
    </row>
    <row r="8" spans="2:17" x14ac:dyDescent="0.3">
      <c r="B8" s="10" t="s">
        <v>46</v>
      </c>
      <c r="C8" s="11">
        <v>538.62517370226863</v>
      </c>
      <c r="D8" s="61">
        <f t="shared" si="0"/>
        <v>5.8726596823173436</v>
      </c>
      <c r="E8" s="61">
        <f t="shared" si="1"/>
        <v>74.982599123563247</v>
      </c>
    </row>
    <row r="9" spans="2:17" x14ac:dyDescent="0.3">
      <c r="B9" s="10" t="s">
        <v>47</v>
      </c>
      <c r="C9" s="11">
        <v>536.60425429099689</v>
      </c>
      <c r="D9" s="61">
        <f t="shared" si="0"/>
        <v>5.8506254876171377</v>
      </c>
      <c r="E9" s="61">
        <f t="shared" si="1"/>
        <v>80.833224611180384</v>
      </c>
    </row>
    <row r="10" spans="2:17" x14ac:dyDescent="0.3">
      <c r="B10" s="10" t="s">
        <v>48</v>
      </c>
      <c r="C10" s="11">
        <v>415.25592919293837</v>
      </c>
      <c r="D10" s="61">
        <f t="shared" si="0"/>
        <v>4.5275580724390556</v>
      </c>
      <c r="E10" s="61">
        <f t="shared" si="1"/>
        <v>85.360782683619433</v>
      </c>
    </row>
    <row r="11" spans="2:17" x14ac:dyDescent="0.3">
      <c r="B11" s="10" t="s">
        <v>49</v>
      </c>
      <c r="C11" s="11">
        <v>392.90732481322817</v>
      </c>
      <c r="D11" s="61">
        <f t="shared" si="0"/>
        <v>4.2838900184662707</v>
      </c>
      <c r="E11" s="61">
        <f t="shared" si="1"/>
        <v>89.6446727020857</v>
      </c>
    </row>
    <row r="12" spans="2:17" x14ac:dyDescent="0.3">
      <c r="B12" s="10" t="s">
        <v>50</v>
      </c>
      <c r="C12" s="11">
        <v>316.36533613825293</v>
      </c>
      <c r="D12" s="61">
        <f t="shared" si="0"/>
        <v>3.4493485361099578</v>
      </c>
      <c r="E12" s="61">
        <f t="shared" si="1"/>
        <v>93.094021238195651</v>
      </c>
    </row>
    <row r="13" spans="2:17" x14ac:dyDescent="0.3">
      <c r="B13" s="10" t="s">
        <v>51</v>
      </c>
      <c r="C13" s="11">
        <v>192.04102721117889</v>
      </c>
      <c r="D13" s="61">
        <f t="shared" si="0"/>
        <v>2.0938338067305007</v>
      </c>
      <c r="E13" s="61">
        <f t="shared" si="1"/>
        <v>95.187855044926152</v>
      </c>
    </row>
    <row r="14" spans="2:17" x14ac:dyDescent="0.3">
      <c r="B14" s="10" t="s">
        <v>52</v>
      </c>
      <c r="C14" s="11">
        <v>104.55635696680434</v>
      </c>
      <c r="D14" s="61">
        <f t="shared" si="0"/>
        <v>1.1399836696610488</v>
      </c>
      <c r="E14" s="61">
        <f t="shared" si="1"/>
        <v>96.327838714587202</v>
      </c>
    </row>
    <row r="15" spans="2:17" x14ac:dyDescent="0.3">
      <c r="B15" s="10" t="s">
        <v>53</v>
      </c>
      <c r="C15" s="11">
        <v>87.432339397840352</v>
      </c>
      <c r="D15" s="61">
        <f t="shared" si="0"/>
        <v>0.95327957099198735</v>
      </c>
      <c r="E15" s="61">
        <f t="shared" si="1"/>
        <v>97.281118285579183</v>
      </c>
    </row>
    <row r="16" spans="2:17" x14ac:dyDescent="0.3">
      <c r="B16" s="10" t="s">
        <v>54</v>
      </c>
      <c r="C16" s="11">
        <v>65.889477099991495</v>
      </c>
      <c r="D16" s="61">
        <f t="shared" si="0"/>
        <v>0.71839656693799681</v>
      </c>
      <c r="E16" s="61">
        <f t="shared" si="1"/>
        <v>97.99951485251718</v>
      </c>
    </row>
    <row r="17" spans="2:5" x14ac:dyDescent="0.3">
      <c r="B17" s="10" t="s">
        <v>55</v>
      </c>
      <c r="C17" s="11">
        <v>45.282157946623357</v>
      </c>
      <c r="D17" s="61">
        <f t="shared" si="0"/>
        <v>0.4937138408767634</v>
      </c>
      <c r="E17" s="61">
        <f t="shared" si="1"/>
        <v>98.493228693393945</v>
      </c>
    </row>
    <row r="18" spans="2:5" x14ac:dyDescent="0.3">
      <c r="B18" s="10" t="s">
        <v>56</v>
      </c>
      <c r="C18" s="11">
        <v>40.710674437161316</v>
      </c>
      <c r="D18" s="61">
        <f t="shared" si="0"/>
        <v>0.44387070653184657</v>
      </c>
      <c r="E18" s="61">
        <f t="shared" si="1"/>
        <v>98.937099399925785</v>
      </c>
    </row>
    <row r="19" spans="2:5" x14ac:dyDescent="0.3">
      <c r="B19" s="10" t="s">
        <v>57</v>
      </c>
      <c r="C19" s="11">
        <v>26.965309385660561</v>
      </c>
      <c r="D19" s="61">
        <f t="shared" si="0"/>
        <v>0.29400424076338572</v>
      </c>
      <c r="E19" s="61">
        <f t="shared" si="1"/>
        <v>99.23110364068917</v>
      </c>
    </row>
    <row r="20" spans="2:5" x14ac:dyDescent="0.3">
      <c r="B20" s="10" t="s">
        <v>58</v>
      </c>
      <c r="C20" s="11">
        <v>26.950351441777393</v>
      </c>
      <c r="D20" s="61">
        <f t="shared" si="0"/>
        <v>0.29384115348439865</v>
      </c>
      <c r="E20" s="61">
        <f t="shared" si="1"/>
        <v>99.524944794173564</v>
      </c>
    </row>
    <row r="21" spans="2:5" x14ac:dyDescent="0.3">
      <c r="B21" s="10" t="s">
        <v>59</v>
      </c>
      <c r="C21" s="11">
        <v>23.846628025000001</v>
      </c>
      <c r="D21" s="61">
        <f t="shared" si="0"/>
        <v>0.26000108758200535</v>
      </c>
      <c r="E21" s="61">
        <f t="shared" si="1"/>
        <v>99.784945881755576</v>
      </c>
    </row>
    <row r="22" spans="2:5" x14ac:dyDescent="0.3">
      <c r="B22" s="10" t="s">
        <v>60</v>
      </c>
      <c r="C22" s="11">
        <v>14.858880166355187</v>
      </c>
      <c r="D22" s="61">
        <f t="shared" si="0"/>
        <v>0.16200718187296154</v>
      </c>
      <c r="E22" s="61">
        <f t="shared" si="1"/>
        <v>99.946953063628541</v>
      </c>
    </row>
    <row r="23" spans="2:5" x14ac:dyDescent="0.3">
      <c r="B23" s="10" t="s">
        <v>61</v>
      </c>
      <c r="C23" s="13">
        <v>3.648646149941162</v>
      </c>
      <c r="D23" s="61">
        <f t="shared" si="0"/>
        <v>3.9781388219418859E-2</v>
      </c>
      <c r="E23" s="61">
        <f t="shared" si="1"/>
        <v>99.986734451847965</v>
      </c>
    </row>
    <row r="24" spans="2:5" x14ac:dyDescent="0.3">
      <c r="B24" s="10" t="s">
        <v>62</v>
      </c>
      <c r="C24" s="13">
        <v>1.21668180418112</v>
      </c>
      <c r="D24" s="61">
        <f t="shared" si="0"/>
        <v>1.3265548151994024E-2</v>
      </c>
      <c r="E24" s="61">
        <f t="shared" si="1"/>
        <v>99.999999999999957</v>
      </c>
    </row>
    <row r="25" spans="2:5" x14ac:dyDescent="0.3">
      <c r="C25" s="11">
        <f>SUM(C5:C24)</f>
        <v>9171.7416441493478</v>
      </c>
    </row>
    <row r="27" spans="2:5" x14ac:dyDescent="0.3">
      <c r="C27" s="11">
        <v>36</v>
      </c>
      <c r="D27" s="10" t="s">
        <v>49</v>
      </c>
      <c r="E27" s="63">
        <v>6.5855748626432398E-2</v>
      </c>
    </row>
    <row r="28" spans="2:5" x14ac:dyDescent="0.3">
      <c r="C28" s="11">
        <v>44</v>
      </c>
      <c r="D28" s="10" t="s">
        <v>55</v>
      </c>
      <c r="E28" s="63">
        <v>5.9730023474319424E-3</v>
      </c>
    </row>
    <row r="29" spans="2:5" x14ac:dyDescent="0.3">
      <c r="C29" s="11">
        <v>34</v>
      </c>
      <c r="D29" s="10" t="s">
        <v>59</v>
      </c>
      <c r="E29" s="63">
        <v>-3.2536005093436293E-2</v>
      </c>
    </row>
    <row r="30" spans="2:5" x14ac:dyDescent="0.3">
      <c r="C30" s="11">
        <v>24</v>
      </c>
      <c r="D30" s="10" t="s">
        <v>44</v>
      </c>
      <c r="E30" s="63">
        <v>4.1768358974906383E-2</v>
      </c>
    </row>
    <row r="31" spans="2:5" x14ac:dyDescent="0.3">
      <c r="C31" s="11">
        <v>32</v>
      </c>
      <c r="D31" s="10" t="s">
        <v>50</v>
      </c>
      <c r="E31" s="63">
        <v>-7.5048302599582525E-3</v>
      </c>
    </row>
    <row r="32" spans="2:5" x14ac:dyDescent="0.3">
      <c r="C32" s="11">
        <v>7</v>
      </c>
      <c r="D32" s="10" t="s">
        <v>47</v>
      </c>
      <c r="E32" s="63">
        <v>0.11667518098786965</v>
      </c>
    </row>
    <row r="33" spans="2:9" x14ac:dyDescent="0.3">
      <c r="C33" s="11">
        <v>16</v>
      </c>
      <c r="D33" s="10" t="s">
        <v>63</v>
      </c>
      <c r="E33" s="63">
        <v>6.5788490854921888E-2</v>
      </c>
    </row>
    <row r="34" spans="2:9" x14ac:dyDescent="0.3">
      <c r="C34" s="11">
        <v>30</v>
      </c>
      <c r="D34" s="10" t="s">
        <v>43</v>
      </c>
      <c r="E34" s="63">
        <v>-2.2984967755523319E-2</v>
      </c>
      <c r="I34" s="30"/>
    </row>
    <row r="35" spans="2:9" x14ac:dyDescent="0.3">
      <c r="C35" s="11">
        <v>9</v>
      </c>
      <c r="D35" s="10" t="s">
        <v>51</v>
      </c>
      <c r="E35" s="63">
        <v>7.4176173281999033E-2</v>
      </c>
    </row>
    <row r="36" spans="2:9" x14ac:dyDescent="0.3">
      <c r="C36" s="11">
        <v>22</v>
      </c>
      <c r="D36" s="10" t="s">
        <v>56</v>
      </c>
      <c r="E36" s="63">
        <v>3.6770312149338368E-2</v>
      </c>
    </row>
    <row r="37" spans="2:9" x14ac:dyDescent="0.3">
      <c r="B37" s="10" t="s">
        <v>47</v>
      </c>
      <c r="C37" s="11">
        <v>36</v>
      </c>
      <c r="D37" s="10" t="s">
        <v>58</v>
      </c>
      <c r="E37" s="63">
        <v>1.1561476595624759E-2</v>
      </c>
      <c r="G37" s="4" t="s">
        <v>15</v>
      </c>
    </row>
    <row r="38" spans="2:9" x14ac:dyDescent="0.3">
      <c r="B38" s="10" t="s">
        <v>43</v>
      </c>
      <c r="C38" s="11">
        <v>10</v>
      </c>
      <c r="D38" s="10" t="s">
        <v>53</v>
      </c>
      <c r="E38" s="63">
        <v>0.19113728828762933</v>
      </c>
    </row>
    <row r="39" spans="2:9" x14ac:dyDescent="0.3">
      <c r="B39" s="10" t="s">
        <v>44</v>
      </c>
      <c r="C39" s="11">
        <v>30</v>
      </c>
      <c r="D39" s="10" t="s">
        <v>60</v>
      </c>
      <c r="E39" s="63">
        <v>0.18933520161719206</v>
      </c>
    </row>
    <row r="40" spans="2:9" x14ac:dyDescent="0.3">
      <c r="B40" s="10" t="s">
        <v>49</v>
      </c>
      <c r="C40" s="11">
        <v>14</v>
      </c>
      <c r="D40" s="10" t="s">
        <v>62</v>
      </c>
      <c r="E40" s="63">
        <v>-3.3746930615063071E-2</v>
      </c>
    </row>
    <row r="41" spans="2:9" x14ac:dyDescent="0.3">
      <c r="B41" s="10" t="s">
        <v>51</v>
      </c>
      <c r="C41" s="11">
        <v>11</v>
      </c>
      <c r="D41" s="10" t="s">
        <v>45</v>
      </c>
      <c r="E41" s="63">
        <v>3.5591946882158207E-2</v>
      </c>
    </row>
    <row r="42" spans="2:9" x14ac:dyDescent="0.3">
      <c r="B42" s="10" t="s">
        <v>48</v>
      </c>
      <c r="C42" s="11">
        <v>4</v>
      </c>
      <c r="D42" s="10" t="s">
        <v>54</v>
      </c>
      <c r="E42" s="63">
        <v>0.40434303559454615</v>
      </c>
    </row>
    <row r="43" spans="2:9" x14ac:dyDescent="0.3">
      <c r="B43" s="10" t="s">
        <v>50</v>
      </c>
      <c r="C43" s="11">
        <v>5</v>
      </c>
      <c r="D43" s="10" t="s">
        <v>61</v>
      </c>
      <c r="E43" s="63">
        <v>9.4316730288993608E-2</v>
      </c>
    </row>
    <row r="44" spans="2:9" x14ac:dyDescent="0.3">
      <c r="B44" s="10" t="s">
        <v>45</v>
      </c>
      <c r="C44" s="11">
        <v>21</v>
      </c>
      <c r="D44" s="10" t="s">
        <v>57</v>
      </c>
      <c r="E44" s="63">
        <v>-6.9387062038597111E-2</v>
      </c>
    </row>
    <row r="45" spans="2:9" x14ac:dyDescent="0.3">
      <c r="B45" s="10" t="s">
        <v>46</v>
      </c>
      <c r="C45" s="11">
        <v>13</v>
      </c>
      <c r="D45" s="10" t="s">
        <v>52</v>
      </c>
      <c r="E45" s="63">
        <v>0.1438390604769387</v>
      </c>
    </row>
    <row r="46" spans="2:9" x14ac:dyDescent="0.3">
      <c r="B46" s="10" t="s">
        <v>54</v>
      </c>
      <c r="C46" s="11">
        <v>6</v>
      </c>
      <c r="D46" s="10" t="s">
        <v>46</v>
      </c>
      <c r="E46" s="63">
        <v>0.27281229360269976</v>
      </c>
    </row>
    <row r="47" spans="2:9" x14ac:dyDescent="0.3">
      <c r="B47" s="10" t="s">
        <v>52</v>
      </c>
    </row>
    <row r="48" spans="2:9" x14ac:dyDescent="0.3">
      <c r="B48" s="10" t="s">
        <v>60</v>
      </c>
    </row>
    <row r="49" spans="2:7" x14ac:dyDescent="0.3">
      <c r="B49" s="10" t="s">
        <v>53</v>
      </c>
    </row>
    <row r="50" spans="2:7" x14ac:dyDescent="0.3">
      <c r="B50" s="10" t="s">
        <v>58</v>
      </c>
    </row>
    <row r="51" spans="2:7" x14ac:dyDescent="0.3">
      <c r="B51" s="10" t="s">
        <v>56</v>
      </c>
    </row>
    <row r="52" spans="2:7" x14ac:dyDescent="0.3">
      <c r="B52" s="10" t="s">
        <v>55</v>
      </c>
    </row>
    <row r="53" spans="2:7" x14ac:dyDescent="0.3">
      <c r="B53" s="10" t="s">
        <v>59</v>
      </c>
    </row>
    <row r="54" spans="2:7" x14ac:dyDescent="0.3">
      <c r="B54" s="10" t="s">
        <v>57</v>
      </c>
    </row>
    <row r="55" spans="2:7" x14ac:dyDescent="0.3">
      <c r="B55" s="10" t="s">
        <v>61</v>
      </c>
    </row>
    <row r="56" spans="2:7" x14ac:dyDescent="0.3">
      <c r="B56" s="10" t="s">
        <v>62</v>
      </c>
    </row>
    <row r="60" spans="2:7" x14ac:dyDescent="0.3">
      <c r="D60" s="64"/>
      <c r="E60" s="64"/>
      <c r="F60" s="61"/>
      <c r="G60" s="61"/>
    </row>
    <row r="61" spans="2:7" x14ac:dyDescent="0.3">
      <c r="D61" s="64"/>
      <c r="E61" s="64"/>
      <c r="F61" s="61"/>
      <c r="G61" s="61"/>
    </row>
    <row r="62" spans="2:7" x14ac:dyDescent="0.3">
      <c r="D62" s="64"/>
      <c r="E62" s="64"/>
      <c r="F62" s="61"/>
      <c r="G62" s="61"/>
    </row>
    <row r="63" spans="2:7" x14ac:dyDescent="0.3">
      <c r="D63" s="64"/>
      <c r="E63" s="64"/>
      <c r="F63" s="61"/>
      <c r="G63" s="61"/>
    </row>
    <row r="64" spans="2:7" x14ac:dyDescent="0.3">
      <c r="D64" s="65"/>
      <c r="E64" s="65"/>
      <c r="F64" s="61"/>
    </row>
  </sheetData>
  <pageMargins left="0.7" right="0.7" top="0.75" bottom="0.75" header="0.3" footer="0.3"/>
  <pageSetup paperSize="9" orientation="portrait" horizont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84A10D-8A80-4202-B946-BB6ECEDC1E49}">
  <dimension ref="A1:G31"/>
  <sheetViews>
    <sheetView topLeftCell="G1" zoomScale="80" zoomScaleNormal="80" workbookViewId="0">
      <selection activeCell="G2" sqref="G2"/>
    </sheetView>
  </sheetViews>
  <sheetFormatPr defaultColWidth="8.90625" defaultRowHeight="13" x14ac:dyDescent="0.3"/>
  <cols>
    <col min="1" max="1" width="12.453125" style="10" bestFit="1" customWidth="1"/>
    <col min="2" max="2" width="5.54296875" style="10" customWidth="1"/>
    <col min="3" max="3" width="1.90625" style="10" customWidth="1"/>
    <col min="4" max="4" width="11.08984375" style="10" customWidth="1"/>
    <col min="5" max="5" width="9.08984375" style="10" customWidth="1"/>
    <col min="6" max="9" width="10.54296875" style="10" customWidth="1"/>
    <col min="10" max="10" width="26.453125" style="10" bestFit="1" customWidth="1"/>
    <col min="11" max="12" width="12.90625" style="10" bestFit="1" customWidth="1"/>
    <col min="13" max="13" width="11.08984375" style="10" bestFit="1" customWidth="1"/>
    <col min="14" max="14" width="10.54296875" style="10" customWidth="1"/>
    <col min="15" max="22" width="9.08984375" style="10" customWidth="1"/>
    <col min="23" max="23" width="17.90625" style="10" customWidth="1"/>
    <col min="24" max="24" width="11.453125" style="10" customWidth="1"/>
    <col min="25" max="28" width="9.08984375" style="10" customWidth="1"/>
    <col min="29" max="29" width="17.90625" style="10" bestFit="1" customWidth="1"/>
    <col min="30" max="16384" width="8.90625" style="10"/>
  </cols>
  <sheetData>
    <row r="1" spans="1:7" x14ac:dyDescent="0.3">
      <c r="G1" s="10" t="s">
        <v>290</v>
      </c>
    </row>
    <row r="4" spans="1:7" x14ac:dyDescent="0.3">
      <c r="A4" s="10" t="s">
        <v>47</v>
      </c>
      <c r="B4" s="11">
        <v>36</v>
      </c>
      <c r="D4" s="10" t="s">
        <v>49</v>
      </c>
      <c r="E4" s="63">
        <v>6.5855748626432398E-2</v>
      </c>
    </row>
    <row r="5" spans="1:7" x14ac:dyDescent="0.3">
      <c r="A5" s="10" t="s">
        <v>43</v>
      </c>
      <c r="B5" s="11">
        <v>44</v>
      </c>
      <c r="D5" s="10" t="s">
        <v>55</v>
      </c>
      <c r="E5" s="63">
        <v>5.9730023474319424E-3</v>
      </c>
    </row>
    <row r="6" spans="1:7" x14ac:dyDescent="0.3">
      <c r="A6" s="10" t="s">
        <v>44</v>
      </c>
      <c r="B6" s="11">
        <v>34</v>
      </c>
      <c r="D6" s="10" t="s">
        <v>59</v>
      </c>
      <c r="E6" s="63">
        <v>-3.2536005093436293E-2</v>
      </c>
    </row>
    <row r="7" spans="1:7" x14ac:dyDescent="0.3">
      <c r="A7" s="10" t="s">
        <v>49</v>
      </c>
      <c r="B7" s="11">
        <v>24</v>
      </c>
      <c r="D7" s="10" t="s">
        <v>44</v>
      </c>
      <c r="E7" s="63">
        <v>4.1768358974906383E-2</v>
      </c>
    </row>
    <row r="8" spans="1:7" x14ac:dyDescent="0.3">
      <c r="A8" s="10" t="s">
        <v>51</v>
      </c>
      <c r="B8" s="11">
        <v>32</v>
      </c>
      <c r="D8" s="10" t="s">
        <v>50</v>
      </c>
      <c r="E8" s="63">
        <v>-7.5048302599582525E-3</v>
      </c>
    </row>
    <row r="9" spans="1:7" x14ac:dyDescent="0.3">
      <c r="A9" s="10" t="s">
        <v>48</v>
      </c>
      <c r="B9" s="11">
        <v>7</v>
      </c>
      <c r="D9" s="10" t="s">
        <v>47</v>
      </c>
      <c r="E9" s="63">
        <v>0.11667518098786965</v>
      </c>
    </row>
    <row r="10" spans="1:7" x14ac:dyDescent="0.3">
      <c r="A10" s="10" t="s">
        <v>50</v>
      </c>
      <c r="B10" s="11">
        <v>16</v>
      </c>
      <c r="D10" s="10" t="s">
        <v>48</v>
      </c>
      <c r="E10" s="63">
        <v>6.5788490854921888E-2</v>
      </c>
    </row>
    <row r="11" spans="1:7" x14ac:dyDescent="0.3">
      <c r="A11" s="10" t="s">
        <v>45</v>
      </c>
      <c r="B11" s="11">
        <v>30</v>
      </c>
      <c r="D11" s="10" t="s">
        <v>43</v>
      </c>
      <c r="E11" s="63">
        <v>-2.2984967755523319E-2</v>
      </c>
    </row>
    <row r="12" spans="1:7" x14ac:dyDescent="0.3">
      <c r="A12" s="10" t="s">
        <v>46</v>
      </c>
      <c r="B12" s="11">
        <v>9</v>
      </c>
      <c r="D12" s="10" t="s">
        <v>51</v>
      </c>
      <c r="E12" s="63">
        <v>7.4176173281999033E-2</v>
      </c>
    </row>
    <row r="13" spans="1:7" x14ac:dyDescent="0.3">
      <c r="A13" s="10" t="s">
        <v>54</v>
      </c>
      <c r="B13" s="11">
        <v>22</v>
      </c>
      <c r="D13" s="10" t="s">
        <v>56</v>
      </c>
      <c r="E13" s="63">
        <v>3.6770312149338368E-2</v>
      </c>
    </row>
    <row r="14" spans="1:7" x14ac:dyDescent="0.3">
      <c r="A14" s="10" t="s">
        <v>52</v>
      </c>
      <c r="B14" s="11">
        <v>36</v>
      </c>
      <c r="D14" s="10" t="s">
        <v>58</v>
      </c>
      <c r="E14" s="63">
        <v>1.1561476595624759E-2</v>
      </c>
    </row>
    <row r="15" spans="1:7" x14ac:dyDescent="0.3">
      <c r="A15" s="10" t="s">
        <v>60</v>
      </c>
      <c r="B15" s="11">
        <v>10</v>
      </c>
      <c r="D15" s="10" t="s">
        <v>53</v>
      </c>
      <c r="E15" s="63">
        <v>0.19113728828762933</v>
      </c>
    </row>
    <row r="16" spans="1:7" x14ac:dyDescent="0.3">
      <c r="A16" s="10" t="s">
        <v>53</v>
      </c>
      <c r="B16" s="11">
        <v>30</v>
      </c>
      <c r="D16" s="10" t="s">
        <v>60</v>
      </c>
      <c r="E16" s="63">
        <v>0.18933520161719206</v>
      </c>
    </row>
    <row r="17" spans="1:7" x14ac:dyDescent="0.3">
      <c r="A17" s="10" t="s">
        <v>58</v>
      </c>
      <c r="B17" s="11">
        <v>14</v>
      </c>
      <c r="D17" s="10" t="s">
        <v>62</v>
      </c>
      <c r="E17" s="63">
        <v>-3.3746930615063071E-2</v>
      </c>
    </row>
    <row r="18" spans="1:7" x14ac:dyDescent="0.3">
      <c r="A18" s="10" t="s">
        <v>56</v>
      </c>
      <c r="B18" s="11">
        <v>11</v>
      </c>
      <c r="D18" s="10" t="s">
        <v>45</v>
      </c>
      <c r="E18" s="63">
        <v>3.5591946882158207E-2</v>
      </c>
    </row>
    <row r="19" spans="1:7" x14ac:dyDescent="0.3">
      <c r="A19" s="10" t="s">
        <v>55</v>
      </c>
      <c r="B19" s="11">
        <v>4</v>
      </c>
      <c r="D19" s="10" t="s">
        <v>54</v>
      </c>
      <c r="E19" s="63">
        <v>0.40434303559454615</v>
      </c>
    </row>
    <row r="20" spans="1:7" x14ac:dyDescent="0.3">
      <c r="A20" s="10" t="s">
        <v>59</v>
      </c>
      <c r="B20" s="11">
        <v>5</v>
      </c>
      <c r="D20" s="10" t="s">
        <v>61</v>
      </c>
      <c r="E20" s="63">
        <v>9.4316730288993608E-2</v>
      </c>
    </row>
    <row r="21" spans="1:7" x14ac:dyDescent="0.3">
      <c r="A21" s="10" t="s">
        <v>57</v>
      </c>
      <c r="B21" s="11">
        <v>21</v>
      </c>
      <c r="D21" s="10" t="s">
        <v>57</v>
      </c>
      <c r="E21" s="63">
        <v>-6.9387062038597111E-2</v>
      </c>
    </row>
    <row r="22" spans="1:7" x14ac:dyDescent="0.3">
      <c r="A22" s="10" t="s">
        <v>61</v>
      </c>
      <c r="B22" s="11">
        <v>13</v>
      </c>
      <c r="D22" s="10" t="s">
        <v>52</v>
      </c>
      <c r="E22" s="63">
        <v>0.1438390604769387</v>
      </c>
    </row>
    <row r="23" spans="1:7" x14ac:dyDescent="0.3">
      <c r="A23" s="10" t="s">
        <v>62</v>
      </c>
      <c r="B23" s="11">
        <v>6</v>
      </c>
      <c r="D23" s="10" t="s">
        <v>46</v>
      </c>
      <c r="E23" s="63">
        <v>0.27281229360269976</v>
      </c>
    </row>
    <row r="25" spans="1:7" x14ac:dyDescent="0.3">
      <c r="G25" s="4" t="s">
        <v>15</v>
      </c>
    </row>
    <row r="27" spans="1:7" x14ac:dyDescent="0.3">
      <c r="C27" s="64"/>
      <c r="D27" s="64"/>
      <c r="E27" s="61"/>
    </row>
    <row r="28" spans="1:7" x14ac:dyDescent="0.3">
      <c r="C28" s="64"/>
      <c r="D28" s="64"/>
      <c r="E28" s="61"/>
    </row>
    <row r="29" spans="1:7" x14ac:dyDescent="0.3">
      <c r="C29" s="64"/>
      <c r="D29" s="64"/>
      <c r="E29" s="61"/>
    </row>
    <row r="30" spans="1:7" x14ac:dyDescent="0.3">
      <c r="C30" s="64"/>
      <c r="D30" s="64"/>
      <c r="E30" s="61"/>
    </row>
    <row r="31" spans="1:7" x14ac:dyDescent="0.3">
      <c r="C31" s="65"/>
      <c r="D31" s="65"/>
      <c r="E31" s="61"/>
    </row>
  </sheetData>
  <pageMargins left="0.7" right="0.7" top="0.75" bottom="0.75" header="0.3" footer="0.3"/>
  <pageSetup paperSize="9" orientation="portrait" horizontalDpi="4294967293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7BFB36-AF9F-4B67-A1E5-3379C2448F2D}">
  <dimension ref="A1:C90"/>
  <sheetViews>
    <sheetView topLeftCell="A13" zoomScale="80" zoomScaleNormal="80" workbookViewId="0">
      <selection activeCell="A14" sqref="A14"/>
    </sheetView>
  </sheetViews>
  <sheetFormatPr defaultColWidth="8.90625" defaultRowHeight="13" x14ac:dyDescent="0.35"/>
  <cols>
    <col min="1" max="1" width="63.08984375" style="32" customWidth="1"/>
    <col min="2" max="2" width="13.90625" style="32" customWidth="1"/>
    <col min="3" max="3" width="8.90625" style="32"/>
    <col min="4" max="4" width="21" style="32" customWidth="1"/>
    <col min="5" max="5" width="14.90625" style="32" bestFit="1" customWidth="1"/>
    <col min="6" max="6" width="10.90625" style="32" bestFit="1" customWidth="1"/>
    <col min="7" max="8" width="8.90625" style="32"/>
    <col min="9" max="9" width="28.08984375" style="32" customWidth="1"/>
    <col min="10" max="10" width="10.08984375" style="32" customWidth="1"/>
    <col min="11" max="13" width="8.90625" style="32"/>
    <col min="14" max="14" width="24.08984375" style="32" customWidth="1"/>
    <col min="15" max="15" width="11.54296875" style="32" bestFit="1" customWidth="1"/>
    <col min="16" max="16384" width="8.90625" style="32"/>
  </cols>
  <sheetData>
    <row r="1" spans="1:3" x14ac:dyDescent="0.35">
      <c r="A1" s="32" t="s">
        <v>4</v>
      </c>
      <c r="B1" s="33">
        <v>2746.1815971860829</v>
      </c>
      <c r="C1" s="214">
        <v>0.58818455435810746</v>
      </c>
    </row>
    <row r="2" spans="1:3" x14ac:dyDescent="0.35">
      <c r="A2" s="32" t="s">
        <v>7</v>
      </c>
      <c r="B2" s="33">
        <v>818.02110621999998</v>
      </c>
      <c r="C2" s="214">
        <v>0.17520595881588888</v>
      </c>
    </row>
    <row r="3" spans="1:3" x14ac:dyDescent="0.35">
      <c r="A3" s="32" t="s">
        <v>32</v>
      </c>
      <c r="B3" s="33">
        <v>609.81107013857252</v>
      </c>
      <c r="C3" s="214">
        <v>0.13061097376066658</v>
      </c>
    </row>
    <row r="4" spans="1:3" x14ac:dyDescent="0.35">
      <c r="A4" s="32" t="s">
        <v>8</v>
      </c>
      <c r="B4" s="33">
        <v>211.36632999999998</v>
      </c>
      <c r="C4" s="214">
        <v>4.5271008568678606E-2</v>
      </c>
    </row>
    <row r="5" spans="1:3" x14ac:dyDescent="0.35">
      <c r="B5" s="33"/>
      <c r="C5" s="214"/>
    </row>
    <row r="6" spans="1:3" x14ac:dyDescent="0.35">
      <c r="A6" s="32" t="s">
        <v>64</v>
      </c>
      <c r="B6" s="33">
        <v>156.34602898440335</v>
      </c>
      <c r="C6" s="214">
        <v>3.3486612639921406E-2</v>
      </c>
    </row>
    <row r="7" spans="1:3" x14ac:dyDescent="0.35">
      <c r="B7" s="33"/>
      <c r="C7" s="214"/>
    </row>
    <row r="8" spans="1:3" x14ac:dyDescent="0.35">
      <c r="B8" s="33"/>
      <c r="C8" s="214"/>
    </row>
    <row r="9" spans="1:3" x14ac:dyDescent="0.35">
      <c r="A9" s="32" t="s">
        <v>31</v>
      </c>
      <c r="B9" s="33">
        <v>81.304173099785444</v>
      </c>
      <c r="C9" s="214">
        <v>1.7413946284962775E-2</v>
      </c>
    </row>
    <row r="10" spans="1:3" x14ac:dyDescent="0.35">
      <c r="A10" s="32" t="s">
        <v>23</v>
      </c>
      <c r="B10" s="33">
        <v>45.881138642286381</v>
      </c>
      <c r="C10" s="214">
        <v>9.8269455717742652E-3</v>
      </c>
    </row>
    <row r="13" spans="1:3" x14ac:dyDescent="0.35">
      <c r="A13" s="32" t="s">
        <v>291</v>
      </c>
    </row>
    <row r="18" s="32" customFormat="1" ht="31.5" customHeight="1" x14ac:dyDescent="0.35"/>
    <row r="35" spans="1:2" ht="31.5" customHeight="1" x14ac:dyDescent="0.35"/>
    <row r="36" spans="1:2" x14ac:dyDescent="0.35">
      <c r="A36" s="4" t="s">
        <v>15</v>
      </c>
    </row>
    <row r="44" spans="1:2" x14ac:dyDescent="0.3">
      <c r="A44" s="62"/>
      <c r="B44" s="62"/>
    </row>
    <row r="45" spans="1:2" x14ac:dyDescent="0.3">
      <c r="A45" s="62"/>
      <c r="B45" s="62"/>
    </row>
    <row r="46" spans="1:2" x14ac:dyDescent="0.3">
      <c r="A46" s="62"/>
      <c r="B46" s="62"/>
    </row>
    <row r="47" spans="1:2" x14ac:dyDescent="0.3">
      <c r="A47" s="62"/>
      <c r="B47" s="62"/>
    </row>
    <row r="48" spans="1:2" x14ac:dyDescent="0.3">
      <c r="A48" s="62"/>
      <c r="B48" s="62"/>
    </row>
    <row r="49" spans="1:2" x14ac:dyDescent="0.3">
      <c r="A49" s="62"/>
      <c r="B49" s="62"/>
    </row>
    <row r="50" spans="1:2" x14ac:dyDescent="0.3">
      <c r="A50" s="36"/>
    </row>
    <row r="52" spans="1:2" ht="31.5" customHeight="1" x14ac:dyDescent="0.35"/>
    <row r="61" spans="1:2" ht="31.5" customHeight="1" x14ac:dyDescent="0.35"/>
    <row r="78" s="32" customFormat="1" ht="31.5" customHeight="1" x14ac:dyDescent="0.35"/>
    <row r="90" s="32" customFormat="1" ht="34.5" customHeight="1" x14ac:dyDescent="0.35"/>
  </sheetData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02EC27-8C44-472B-9986-20FC8B4C3E42}">
  <dimension ref="A1:I19"/>
  <sheetViews>
    <sheetView zoomScale="80" zoomScaleNormal="80" workbookViewId="0">
      <selection activeCell="A2" sqref="A2"/>
    </sheetView>
  </sheetViews>
  <sheetFormatPr defaultColWidth="9.08984375" defaultRowHeight="13" x14ac:dyDescent="0.3"/>
  <cols>
    <col min="1" max="1" width="51.08984375" style="10" customWidth="1"/>
    <col min="2" max="2" width="14.08984375" style="10" bestFit="1" customWidth="1"/>
    <col min="3" max="3" width="13.453125" style="10" bestFit="1" customWidth="1"/>
    <col min="4" max="4" width="8.90625" style="10" bestFit="1" customWidth="1"/>
    <col min="5" max="5" width="14.453125" style="10" customWidth="1"/>
    <col min="6" max="6" width="9.08984375" style="10"/>
    <col min="7" max="8" width="8" style="10" bestFit="1" customWidth="1"/>
    <col min="9" max="9" width="6.08984375" style="10" bestFit="1" customWidth="1"/>
    <col min="10" max="16384" width="9.08984375" style="10"/>
  </cols>
  <sheetData>
    <row r="1" spans="1:9" x14ac:dyDescent="0.3">
      <c r="A1" s="10" t="s">
        <v>65</v>
      </c>
      <c r="G1" s="17"/>
      <c r="H1" s="17"/>
      <c r="I1" s="17"/>
    </row>
    <row r="2" spans="1:9" ht="12" customHeight="1" x14ac:dyDescent="0.3">
      <c r="C2" s="18"/>
      <c r="D2" s="19"/>
      <c r="E2" s="83" t="s">
        <v>66</v>
      </c>
    </row>
    <row r="3" spans="1:9" ht="30.75" customHeight="1" x14ac:dyDescent="0.3">
      <c r="A3" s="81" t="s">
        <v>67</v>
      </c>
      <c r="B3" s="82">
        <v>2022</v>
      </c>
      <c r="C3" s="82">
        <v>2023</v>
      </c>
      <c r="D3" s="82" t="s">
        <v>68</v>
      </c>
      <c r="E3" s="82" t="s">
        <v>69</v>
      </c>
      <c r="F3" s="20"/>
    </row>
    <row r="4" spans="1:9" ht="17.149999999999999" customHeight="1" x14ac:dyDescent="0.3">
      <c r="A4" s="21" t="s">
        <v>70</v>
      </c>
      <c r="B4" s="22">
        <v>3610175.4245999996</v>
      </c>
      <c r="C4" s="22">
        <v>3953220.1312000002</v>
      </c>
      <c r="D4" s="23">
        <v>67.336663426071226</v>
      </c>
      <c r="E4" s="84">
        <v>9.502161702793412</v>
      </c>
      <c r="F4" s="20"/>
      <c r="I4" s="24"/>
    </row>
    <row r="5" spans="1:9" x14ac:dyDescent="0.3">
      <c r="A5" s="25" t="s">
        <v>71</v>
      </c>
      <c r="B5" s="26">
        <v>2246519.1014999999</v>
      </c>
      <c r="C5" s="26">
        <v>2518223.4345</v>
      </c>
      <c r="D5" s="1">
        <v>42.89383292933374</v>
      </c>
      <c r="E5" s="85">
        <v>12.094459059733044</v>
      </c>
      <c r="G5" s="27"/>
      <c r="H5" s="27"/>
    </row>
    <row r="6" spans="1:9" x14ac:dyDescent="0.3">
      <c r="A6" s="25" t="s">
        <v>72</v>
      </c>
      <c r="B6" s="26">
        <v>1071112.0078</v>
      </c>
      <c r="C6" s="26">
        <v>1126523.1871</v>
      </c>
      <c r="D6" s="1">
        <v>19.188486897741154</v>
      </c>
      <c r="E6" s="85">
        <v>5.1732385498890272</v>
      </c>
    </row>
    <row r="7" spans="1:9" s="27" customFormat="1" x14ac:dyDescent="0.3">
      <c r="A7" s="25" t="s">
        <v>73</v>
      </c>
      <c r="B7" s="26">
        <v>105019.57990000001</v>
      </c>
      <c r="C7" s="26">
        <v>96841.295099999988</v>
      </c>
      <c r="D7" s="1">
        <v>1.6495336655877293</v>
      </c>
      <c r="E7" s="85">
        <v>-7.7873905111669774</v>
      </c>
      <c r="G7" s="28"/>
      <c r="H7" s="28"/>
      <c r="I7" s="29"/>
    </row>
    <row r="8" spans="1:9" s="27" customFormat="1" x14ac:dyDescent="0.3">
      <c r="A8" s="25" t="s">
        <v>74</v>
      </c>
      <c r="B8" s="26">
        <v>19996.016500000002</v>
      </c>
      <c r="C8" s="26">
        <v>23055.294899999997</v>
      </c>
      <c r="D8" s="1">
        <v>0.39270938155393459</v>
      </c>
      <c r="E8" s="85">
        <v>15.299439265815746</v>
      </c>
    </row>
    <row r="9" spans="1:9" s="27" customFormat="1" x14ac:dyDescent="0.3">
      <c r="A9" s="25" t="s">
        <v>75</v>
      </c>
      <c r="B9" s="26">
        <v>79904.461200000005</v>
      </c>
      <c r="C9" s="26">
        <v>90717.000700000004</v>
      </c>
      <c r="D9" s="1">
        <v>1.5452162896135784</v>
      </c>
      <c r="E9" s="85">
        <v>13.531834565452272</v>
      </c>
    </row>
    <row r="10" spans="1:9" s="30" customFormat="1" x14ac:dyDescent="0.3">
      <c r="A10" s="25" t="s">
        <v>76</v>
      </c>
      <c r="B10" s="26">
        <v>45129.486299999997</v>
      </c>
      <c r="C10" s="26">
        <v>46925.288700000005</v>
      </c>
      <c r="D10" s="1">
        <v>0.7992958313717704</v>
      </c>
      <c r="E10" s="85">
        <v>3.9792218951094243</v>
      </c>
    </row>
    <row r="11" spans="1:9" s="30" customFormat="1" x14ac:dyDescent="0.3">
      <c r="A11" s="25" t="s">
        <v>77</v>
      </c>
      <c r="B11" s="26">
        <v>42494.771399999998</v>
      </c>
      <c r="C11" s="26">
        <v>50934.6302</v>
      </c>
      <c r="D11" s="1">
        <v>0.86758843086931681</v>
      </c>
      <c r="E11" s="85">
        <v>19.860934703133857</v>
      </c>
    </row>
    <row r="12" spans="1:9" s="31" customFormat="1" x14ac:dyDescent="0.3">
      <c r="A12" s="77" t="s">
        <v>78</v>
      </c>
      <c r="B12" s="78">
        <v>5476733.5816000002</v>
      </c>
      <c r="C12" s="78">
        <v>5870828.6541999988</v>
      </c>
      <c r="D12" s="79">
        <v>100</v>
      </c>
      <c r="E12" s="86">
        <v>7.1958050675319827</v>
      </c>
    </row>
    <row r="13" spans="1:9" s="31" customFormat="1" x14ac:dyDescent="0.3">
      <c r="A13" s="75"/>
      <c r="B13" s="76"/>
      <c r="C13" s="76"/>
      <c r="D13" s="23"/>
      <c r="E13" s="23"/>
    </row>
    <row r="14" spans="1:9" ht="29.15" customHeight="1" x14ac:dyDescent="0.3">
      <c r="A14" s="218" t="s">
        <v>79</v>
      </c>
      <c r="B14" s="218"/>
      <c r="C14" s="218"/>
      <c r="D14" s="218"/>
      <c r="E14" s="219"/>
    </row>
    <row r="15" spans="1:9" ht="27.65" customHeight="1" x14ac:dyDescent="0.3">
      <c r="A15" s="220" t="s">
        <v>80</v>
      </c>
      <c r="B15" s="220"/>
      <c r="C15" s="220"/>
      <c r="D15" s="220"/>
      <c r="E15" s="220"/>
    </row>
    <row r="16" spans="1:9" x14ac:dyDescent="0.3">
      <c r="A16" s="10" t="s">
        <v>81</v>
      </c>
      <c r="B16" s="11"/>
      <c r="C16" s="11"/>
      <c r="D16" s="1"/>
      <c r="E16" s="23"/>
    </row>
    <row r="17" spans="1:5" x14ac:dyDescent="0.3">
      <c r="A17" s="10" t="s">
        <v>82</v>
      </c>
      <c r="B17" s="11"/>
      <c r="C17" s="11"/>
      <c r="D17" s="1"/>
      <c r="E17" s="23"/>
    </row>
    <row r="19" spans="1:5" x14ac:dyDescent="0.3">
      <c r="A19" s="80" t="s">
        <v>83</v>
      </c>
    </row>
  </sheetData>
  <mergeCells count="2">
    <mergeCell ref="A14:E14"/>
    <mergeCell ref="A15:E1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A09C-92BF-445C-87CF-21F47D46CFF0}">
  <dimension ref="A1:G36"/>
  <sheetViews>
    <sheetView zoomScale="80" zoomScaleNormal="80" workbookViewId="0">
      <selection activeCell="A2" sqref="A2"/>
    </sheetView>
  </sheetViews>
  <sheetFormatPr defaultColWidth="8.90625" defaultRowHeight="13" x14ac:dyDescent="0.3"/>
  <cols>
    <col min="1" max="1" width="16.90625" style="10" customWidth="1"/>
    <col min="2" max="2" width="13" style="10" customWidth="1"/>
    <col min="3" max="3" width="9.90625" style="10" customWidth="1"/>
    <col min="4" max="5" width="9.08984375" style="10" customWidth="1"/>
    <col min="6" max="6" width="1.90625" style="10" customWidth="1"/>
    <col min="7" max="7" width="11.90625" style="10" customWidth="1"/>
    <col min="8" max="16384" width="8.90625" style="10"/>
  </cols>
  <sheetData>
    <row r="1" spans="1:7" x14ac:dyDescent="0.3">
      <c r="A1" s="15" t="s">
        <v>84</v>
      </c>
      <c r="B1" s="15"/>
      <c r="C1" s="15"/>
      <c r="D1" s="15"/>
      <c r="E1" s="15"/>
      <c r="F1" s="15"/>
      <c r="G1" s="15"/>
    </row>
    <row r="2" spans="1:7" x14ac:dyDescent="0.3">
      <c r="A2" s="96"/>
      <c r="B2" s="96"/>
      <c r="C2" s="96"/>
      <c r="D2" s="96"/>
      <c r="E2" s="96"/>
      <c r="F2" s="96"/>
      <c r="G2" s="97"/>
    </row>
    <row r="3" spans="1:7" ht="28.4" customHeight="1" x14ac:dyDescent="0.3">
      <c r="A3" s="93"/>
      <c r="B3" s="221" t="s">
        <v>85</v>
      </c>
      <c r="C3" s="221"/>
      <c r="D3" s="221"/>
      <c r="E3" s="221"/>
      <c r="F3" s="94"/>
      <c r="G3" s="93" t="s">
        <v>86</v>
      </c>
    </row>
    <row r="4" spans="1:7" ht="27.75" customHeight="1" x14ac:dyDescent="0.3">
      <c r="A4" s="98"/>
      <c r="B4" s="100" t="s">
        <v>87</v>
      </c>
      <c r="C4" s="100" t="s">
        <v>88</v>
      </c>
      <c r="D4" s="101" t="s">
        <v>89</v>
      </c>
      <c r="E4" s="101" t="s">
        <v>90</v>
      </c>
      <c r="F4" s="101"/>
      <c r="G4" s="100" t="s">
        <v>91</v>
      </c>
    </row>
    <row r="5" spans="1:7" x14ac:dyDescent="0.3">
      <c r="A5" s="16"/>
    </row>
    <row r="6" spans="1:7" x14ac:dyDescent="0.3">
      <c r="A6" s="16" t="s">
        <v>49</v>
      </c>
      <c r="B6" s="11">
        <v>57567</v>
      </c>
      <c r="C6" s="87">
        <v>2.3439150918620744</v>
      </c>
      <c r="D6" s="87">
        <v>5.4012486954611205</v>
      </c>
      <c r="E6" s="87">
        <v>21.017524644030669</v>
      </c>
      <c r="F6" s="88"/>
      <c r="G6" s="87">
        <v>6.3</v>
      </c>
    </row>
    <row r="7" spans="1:7" x14ac:dyDescent="0.3">
      <c r="A7" s="16" t="s">
        <v>55</v>
      </c>
      <c r="B7" s="11">
        <v>2000</v>
      </c>
      <c r="C7" s="87">
        <v>8.1432594780414966E-2</v>
      </c>
      <c r="D7" s="87">
        <v>53.374233128834362</v>
      </c>
      <c r="E7" s="87">
        <v>51.282051282051285</v>
      </c>
      <c r="F7" s="88"/>
      <c r="G7" s="87">
        <v>3.2</v>
      </c>
    </row>
    <row r="8" spans="1:7" x14ac:dyDescent="0.3">
      <c r="A8" s="16" t="s">
        <v>44</v>
      </c>
      <c r="B8" s="11">
        <v>53758</v>
      </c>
      <c r="C8" s="87">
        <v>2.188826715102774</v>
      </c>
      <c r="D8" s="87">
        <v>-0.77888519748984864</v>
      </c>
      <c r="E8" s="87">
        <v>26.95987963891675</v>
      </c>
      <c r="F8" s="88"/>
      <c r="G8" s="87">
        <v>5.5</v>
      </c>
    </row>
    <row r="9" spans="1:7" x14ac:dyDescent="0.3">
      <c r="A9" s="16" t="s">
        <v>59</v>
      </c>
      <c r="B9" s="11">
        <v>7823</v>
      </c>
      <c r="C9" s="87">
        <v>0.31852359448359313</v>
      </c>
      <c r="D9" s="87">
        <v>10.354069685428129</v>
      </c>
      <c r="E9" s="87">
        <v>19.363861386138613</v>
      </c>
      <c r="F9" s="88"/>
      <c r="G9" s="87">
        <v>18.5</v>
      </c>
    </row>
    <row r="10" spans="1:7" x14ac:dyDescent="0.3">
      <c r="A10" s="16" t="s">
        <v>50</v>
      </c>
      <c r="B10" s="89">
        <v>50958</v>
      </c>
      <c r="C10" s="87">
        <v>2.0748210824101934</v>
      </c>
      <c r="D10" s="87">
        <v>73.941835062807201</v>
      </c>
      <c r="E10" s="87">
        <v>16.10047393364929</v>
      </c>
      <c r="F10" s="88"/>
      <c r="G10" s="87">
        <v>16.3</v>
      </c>
    </row>
    <row r="11" spans="1:7" x14ac:dyDescent="0.3">
      <c r="A11" s="16" t="s">
        <v>47</v>
      </c>
      <c r="B11" s="11">
        <v>44984</v>
      </c>
      <c r="C11" s="87">
        <v>1.8315819218010936</v>
      </c>
      <c r="D11" s="87">
        <v>-6.3847498543244816</v>
      </c>
      <c r="E11" s="87">
        <v>17.957684630738523</v>
      </c>
      <c r="F11" s="88"/>
      <c r="G11" s="87">
        <v>5.6</v>
      </c>
    </row>
    <row r="12" spans="1:7" x14ac:dyDescent="0.3">
      <c r="A12" s="16" t="s">
        <v>48</v>
      </c>
      <c r="B12" s="11">
        <v>21496</v>
      </c>
      <c r="C12" s="87">
        <v>0.87523752869990012</v>
      </c>
      <c r="D12" s="87">
        <v>5.9177137225917713</v>
      </c>
      <c r="E12" s="87">
        <v>23.264069264069263</v>
      </c>
      <c r="F12" s="88"/>
      <c r="G12" s="87">
        <v>9.6</v>
      </c>
    </row>
    <row r="13" spans="1:7" x14ac:dyDescent="0.3">
      <c r="A13" s="16" t="s">
        <v>43</v>
      </c>
      <c r="B13" s="11">
        <v>192015</v>
      </c>
      <c r="C13" s="87">
        <v>7.818139843380691</v>
      </c>
      <c r="D13" s="87">
        <v>-0.69610728119941456</v>
      </c>
      <c r="E13" s="87">
        <v>35.128979143798027</v>
      </c>
      <c r="F13" s="88"/>
      <c r="G13" s="87">
        <v>18.399999999999999</v>
      </c>
    </row>
    <row r="14" spans="1:7" x14ac:dyDescent="0.3">
      <c r="A14" s="16" t="s">
        <v>51</v>
      </c>
      <c r="B14" s="11">
        <v>244293</v>
      </c>
      <c r="C14" s="87">
        <v>9.9467064383459576</v>
      </c>
      <c r="D14" s="87">
        <v>6.6455668572925299</v>
      </c>
      <c r="E14" s="87">
        <v>35.200720461095102</v>
      </c>
      <c r="F14" s="88"/>
      <c r="G14" s="87">
        <v>37.5</v>
      </c>
    </row>
    <row r="15" spans="1:7" x14ac:dyDescent="0.3">
      <c r="A15" s="16" t="s">
        <v>56</v>
      </c>
      <c r="B15" s="11">
        <v>58306</v>
      </c>
      <c r="C15" s="87">
        <v>2.3740044356334375</v>
      </c>
      <c r="D15" s="87">
        <v>18.152711356083326</v>
      </c>
      <c r="E15" s="87">
        <v>30.351900052056219</v>
      </c>
      <c r="F15" s="88"/>
      <c r="G15" s="87">
        <v>19.3</v>
      </c>
    </row>
    <row r="16" spans="1:7" x14ac:dyDescent="0.3">
      <c r="A16" s="16" t="s">
        <v>58</v>
      </c>
      <c r="B16" s="11">
        <v>128307</v>
      </c>
      <c r="C16" s="87">
        <v>5.2241859692453518</v>
      </c>
      <c r="D16" s="87">
        <v>5.675528760624629</v>
      </c>
      <c r="E16" s="87">
        <v>32.681355068772284</v>
      </c>
      <c r="F16" s="88"/>
      <c r="G16" s="87">
        <v>28.2</v>
      </c>
    </row>
    <row r="17" spans="1:7" x14ac:dyDescent="0.3">
      <c r="A17" s="16" t="s">
        <v>53</v>
      </c>
      <c r="B17" s="11">
        <v>173205</v>
      </c>
      <c r="C17" s="87">
        <v>7.0522662894708876</v>
      </c>
      <c r="D17" s="87">
        <v>-0.42828398965219888</v>
      </c>
      <c r="E17" s="87">
        <v>33.948451587612702</v>
      </c>
      <c r="F17" s="88"/>
      <c r="G17" s="87">
        <v>27</v>
      </c>
    </row>
    <row r="18" spans="1:7" x14ac:dyDescent="0.3">
      <c r="A18" s="16" t="s">
        <v>60</v>
      </c>
      <c r="B18" s="11">
        <v>70614</v>
      </c>
      <c r="C18" s="87">
        <v>2.8751406239121113</v>
      </c>
      <c r="D18" s="87">
        <v>15.13402465270984</v>
      </c>
      <c r="E18" s="87">
        <v>32.19972640218878</v>
      </c>
      <c r="F18" s="88"/>
      <c r="G18" s="87">
        <v>17.2</v>
      </c>
    </row>
    <row r="19" spans="1:7" x14ac:dyDescent="0.3">
      <c r="A19" s="16" t="s">
        <v>62</v>
      </c>
      <c r="B19" s="11">
        <v>20810</v>
      </c>
      <c r="C19" s="87">
        <v>0.8473061486902177</v>
      </c>
      <c r="D19" s="87">
        <v>68.843813387423936</v>
      </c>
      <c r="E19" s="87">
        <v>29.268635724331926</v>
      </c>
      <c r="F19" s="88"/>
      <c r="G19" s="87">
        <v>11.2</v>
      </c>
    </row>
    <row r="20" spans="1:7" x14ac:dyDescent="0.3">
      <c r="A20" s="16" t="s">
        <v>45</v>
      </c>
      <c r="B20" s="11">
        <v>102895</v>
      </c>
      <c r="C20" s="87">
        <v>4.1895034199653995</v>
      </c>
      <c r="D20" s="87">
        <v>1.116363171807899</v>
      </c>
      <c r="E20" s="87">
        <v>15.147210363609599</v>
      </c>
      <c r="F20" s="88"/>
      <c r="G20" s="87">
        <v>20.399999999999999</v>
      </c>
    </row>
    <row r="21" spans="1:7" x14ac:dyDescent="0.3">
      <c r="A21" s="16" t="s">
        <v>54</v>
      </c>
      <c r="B21" s="11">
        <v>311067</v>
      </c>
      <c r="C21" s="87">
        <v>12.665496480279673</v>
      </c>
      <c r="D21" s="87">
        <v>-3.0427423954817052</v>
      </c>
      <c r="E21" s="87">
        <v>29.755787258465659</v>
      </c>
      <c r="F21" s="88"/>
      <c r="G21" s="87">
        <v>23.9</v>
      </c>
    </row>
    <row r="22" spans="1:7" x14ac:dyDescent="0.3">
      <c r="A22" s="16" t="s">
        <v>61</v>
      </c>
      <c r="B22" s="11">
        <v>132089</v>
      </c>
      <c r="C22" s="87">
        <v>5.3781750059751161</v>
      </c>
      <c r="D22" s="87">
        <v>10.650471204188481</v>
      </c>
      <c r="E22" s="87">
        <v>41.74747155499368</v>
      </c>
      <c r="F22" s="88"/>
      <c r="G22" s="87">
        <v>27.6</v>
      </c>
    </row>
    <row r="23" spans="1:7" x14ac:dyDescent="0.3">
      <c r="A23" s="16" t="s">
        <v>57</v>
      </c>
      <c r="B23" s="11">
        <v>195571</v>
      </c>
      <c r="C23" s="87">
        <v>7.9629269969002685</v>
      </c>
      <c r="D23" s="87">
        <v>1.0097306007767952</v>
      </c>
      <c r="E23" s="87">
        <v>19.494716905901118</v>
      </c>
      <c r="F23" s="88"/>
      <c r="G23" s="87">
        <v>36.299999999999997</v>
      </c>
    </row>
    <row r="24" spans="1:7" x14ac:dyDescent="0.3">
      <c r="A24" s="16" t="s">
        <v>52</v>
      </c>
      <c r="B24" s="11">
        <v>413202</v>
      </c>
      <c r="C24" s="87">
        <v>16.824055514228515</v>
      </c>
      <c r="D24" s="87">
        <v>6.7148413489599736</v>
      </c>
      <c r="E24" s="87">
        <v>31.159188598144937</v>
      </c>
      <c r="F24" s="88"/>
      <c r="G24" s="87">
        <v>30.7</v>
      </c>
    </row>
    <row r="25" spans="1:7" x14ac:dyDescent="0.3">
      <c r="A25" s="16" t="s">
        <v>46</v>
      </c>
      <c r="B25" s="11">
        <v>175059</v>
      </c>
      <c r="C25" s="87">
        <v>7.1277543048323313</v>
      </c>
      <c r="D25" s="87">
        <v>2.097840921020401</v>
      </c>
      <c r="E25" s="87">
        <v>71.922350041084641</v>
      </c>
      <c r="F25" s="88"/>
      <c r="G25" s="87">
        <v>14.3</v>
      </c>
    </row>
    <row r="26" spans="1:7" x14ac:dyDescent="0.3">
      <c r="A26" s="16"/>
      <c r="B26" s="90"/>
      <c r="C26" s="87"/>
      <c r="D26" s="87"/>
      <c r="E26" s="87"/>
      <c r="F26" s="88"/>
      <c r="G26" s="87"/>
    </row>
    <row r="27" spans="1:7" x14ac:dyDescent="0.3">
      <c r="A27" s="91" t="s">
        <v>92</v>
      </c>
      <c r="B27" s="92">
        <v>2456019</v>
      </c>
      <c r="C27" s="105">
        <v>100</v>
      </c>
      <c r="D27" s="105">
        <v>4.5168727908427586</v>
      </c>
      <c r="E27" s="105">
        <v>29.180308196799221</v>
      </c>
      <c r="F27" s="106"/>
      <c r="G27" s="105">
        <v>19.495059636084981</v>
      </c>
    </row>
    <row r="28" spans="1:7" x14ac:dyDescent="0.3">
      <c r="A28" s="16"/>
      <c r="B28" s="90"/>
      <c r="C28" s="87"/>
      <c r="D28" s="87"/>
      <c r="E28" s="87"/>
      <c r="F28" s="88"/>
      <c r="G28" s="87"/>
    </row>
    <row r="29" spans="1:7" x14ac:dyDescent="0.3">
      <c r="A29" s="16" t="s">
        <v>93</v>
      </c>
      <c r="B29" s="104">
        <v>430601</v>
      </c>
      <c r="C29" s="99">
        <v>17.532478372520735</v>
      </c>
      <c r="D29" s="99">
        <v>5.4893016555853347</v>
      </c>
      <c r="E29" s="99">
        <v>24.982652587607333</v>
      </c>
      <c r="F29" s="88"/>
      <c r="G29" s="99">
        <v>9.8137352811177827</v>
      </c>
    </row>
    <row r="30" spans="1:7" x14ac:dyDescent="0.3">
      <c r="A30" s="16" t="s">
        <v>94</v>
      </c>
      <c r="B30" s="104">
        <v>604111</v>
      </c>
      <c r="C30" s="99">
        <v>24.597163132695634</v>
      </c>
      <c r="D30" s="99">
        <v>5.285438422821132</v>
      </c>
      <c r="E30" s="99">
        <v>33.769970372854829</v>
      </c>
      <c r="F30" s="88"/>
      <c r="G30" s="99">
        <v>29.461987476215647</v>
      </c>
    </row>
    <row r="31" spans="1:7" x14ac:dyDescent="0.3">
      <c r="A31" s="96" t="s">
        <v>95</v>
      </c>
      <c r="B31" s="107">
        <v>1421307</v>
      </c>
      <c r="C31" s="102">
        <v>57.870358494783638</v>
      </c>
      <c r="D31" s="102">
        <v>3.9043058703121574</v>
      </c>
      <c r="E31" s="102">
        <v>28.981424085477755</v>
      </c>
      <c r="F31" s="103"/>
      <c r="G31" s="102">
        <v>23.713769151800427</v>
      </c>
    </row>
    <row r="32" spans="1:7" x14ac:dyDescent="0.3">
      <c r="A32" s="16"/>
      <c r="B32" s="11"/>
    </row>
    <row r="33" spans="1:1" ht="14.5" x14ac:dyDescent="0.3">
      <c r="A33" s="59" t="s">
        <v>96</v>
      </c>
    </row>
    <row r="34" spans="1:1" ht="14.5" x14ac:dyDescent="0.3">
      <c r="A34" s="59" t="s">
        <v>97</v>
      </c>
    </row>
    <row r="35" spans="1:1" ht="9.75" customHeight="1" x14ac:dyDescent="0.3">
      <c r="A35" s="32"/>
    </row>
    <row r="36" spans="1:1" x14ac:dyDescent="0.3">
      <c r="A36" s="15" t="s">
        <v>98</v>
      </c>
    </row>
  </sheetData>
  <mergeCells count="1">
    <mergeCell ref="B3:E3"/>
  </mergeCells>
  <printOptions horizontalCentered="1" verticalCentered="1"/>
  <pageMargins left="0.70866141732283472" right="0.70866141732283472" top="0.15748031496062992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23</vt:i4>
      </vt:variant>
      <vt:variant>
        <vt:lpstr>Intervalli denominati</vt:lpstr>
      </vt:variant>
      <vt:variant>
        <vt:i4>5</vt:i4>
      </vt:variant>
    </vt:vector>
  </HeadingPairs>
  <TitlesOfParts>
    <vt:vector size="28" baseType="lpstr">
      <vt:lpstr>t1</vt:lpstr>
      <vt:lpstr>f1</vt:lpstr>
      <vt:lpstr>f2</vt:lpstr>
      <vt:lpstr>f3</vt:lpstr>
      <vt:lpstr>f4</vt:lpstr>
      <vt:lpstr>f5</vt:lpstr>
      <vt:lpstr>f6</vt:lpstr>
      <vt:lpstr>t2</vt:lpstr>
      <vt:lpstr>t3</vt:lpstr>
      <vt:lpstr>t4</vt:lpstr>
      <vt:lpstr>t5</vt:lpstr>
      <vt:lpstr>t6</vt:lpstr>
      <vt:lpstr>t7</vt:lpstr>
      <vt:lpstr>t8</vt:lpstr>
      <vt:lpstr>f7</vt:lpstr>
      <vt:lpstr>f8</vt:lpstr>
      <vt:lpstr>f9</vt:lpstr>
      <vt:lpstr>f10</vt:lpstr>
      <vt:lpstr>f11</vt:lpstr>
      <vt:lpstr>f12</vt:lpstr>
      <vt:lpstr>f13</vt:lpstr>
      <vt:lpstr>f14</vt:lpstr>
      <vt:lpstr>f15</vt:lpstr>
      <vt:lpstr>'f13'!Area_stampa</vt:lpstr>
      <vt:lpstr>'f14'!Area_stampa</vt:lpstr>
      <vt:lpstr>'f15'!Area_stampa</vt:lpstr>
      <vt:lpstr>'t7'!Area_stampa</vt:lpstr>
      <vt:lpstr>'t8'!Area_stampa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Mate Merenyi</dc:creator>
  <cp:keywords/>
  <dc:description/>
  <cp:lastModifiedBy>Marco Amato (CREA-PB)</cp:lastModifiedBy>
  <cp:revision/>
  <dcterms:created xsi:type="dcterms:W3CDTF">2024-11-20T15:10:36Z</dcterms:created>
  <dcterms:modified xsi:type="dcterms:W3CDTF">2024-12-18T15:21:44Z</dcterms:modified>
  <cp:category/>
  <cp:contentStatus/>
</cp:coreProperties>
</file>